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7635" tabRatio="548" firstSheet="2" activeTab="2"/>
  </bookViews>
  <sheets>
    <sheet name="Data" sheetId="1" state="hidden" r:id="rId1"/>
    <sheet name="source" sheetId="2" state="hidden" r:id="rId2"/>
    <sheet name="Mau Thong tin" sheetId="3" r:id="rId3"/>
  </sheets>
  <externalReferences>
    <externalReference r:id="rId6"/>
    <externalReference r:id="rId7"/>
  </externalReferences>
  <definedNames>
    <definedName name="_xlfn.IFERROR" hidden="1">#NAME?</definedName>
    <definedName name="bangcap">'source'!$F$70:$F$77</definedName>
    <definedName name="BC">'source'!$A$98:$A$126</definedName>
    <definedName name="BM">'source'!$E$101:$E$112</definedName>
    <definedName name="CCD">'source'!$G$101:$G$104</definedName>
    <definedName name="CD">'source'!$G$101:$G$102</definedName>
    <definedName name="Chucdanh" localSheetId="0">'[1]Table1'!$A$3:$A$19</definedName>
    <definedName name="chucdanh">'source'!$A$2:$A$41</definedName>
    <definedName name="Company.1">'Mau Thong tin'!$H$45</definedName>
    <definedName name="Company.2">'Mau Thong tin'!$H$50</definedName>
    <definedName name="Company.3">'Mau Thong tin'!#REF!</definedName>
    <definedName name="Company.4">'Mau Thong tin'!#REF!</definedName>
    <definedName name="Company.5">'Mau Thong tin'!#REF!</definedName>
    <definedName name="DH">'source'!$A$101:$A$124</definedName>
    <definedName name="DonVi">'[2]DS'!$B$7:$B$303</definedName>
    <definedName name="DT">'[2]DS'!$H$7:$H$303</definedName>
    <definedName name="DV">'source'!#REF!</definedName>
    <definedName name="EL">'source'!$I$94:$I$103</definedName>
    <definedName name="gioitinh">'source'!$D$70:$D$71</definedName>
    <definedName name="hedaotao">'source'!$E$70:$E$74</definedName>
    <definedName name="Japan">'source'!$L$2:$L$6</definedName>
    <definedName name="LinhvucKD">'source'!$N$2:$N$5</definedName>
    <definedName name="namcongtac">'source'!$G$2:$G$41</definedName>
    <definedName name="Name">'Mau Thong tin'!$D$14</definedName>
    <definedName name="namsinh">'source'!$F$2:$F$41</definedName>
    <definedName name="NCT">'source'!$G$2:$G$40</definedName>
    <definedName name="ngay">'source'!$D$2:$D$32</definedName>
    <definedName name="noilamviec">'source'!$B$2:$B$25</definedName>
    <definedName name="NS">'source'!$F$7:$F$32</definedName>
    <definedName name="NS1">'source'!$F$7:$F$33</definedName>
    <definedName name="_xlnm.Print_Area" localSheetId="2">'Mau Thong tin'!$B$2:$U$66</definedName>
    <definedName name="_xlnm.Print_Titles" localSheetId="0">'Data'!$1:$2</definedName>
    <definedName name="PTTH">'source'!$A$101:$A$121</definedName>
    <definedName name="TH">'source'!$K$94:$K$101</definedName>
    <definedName name="TH1">'source'!$K$94:$K$99</definedName>
    <definedName name="thang">'source'!$E$2:$E$13</definedName>
    <definedName name="TinhThanh">'source'!$I$2:$I$66</definedName>
    <definedName name="tinhtrang">'source'!$C$70:$C$71</definedName>
    <definedName name="truong">'source'!$C$2:$C$41</definedName>
    <definedName name="TS">'source'!$A$101:$A$125</definedName>
    <definedName name="VT">'source'!$E$101:$E$112</definedName>
    <definedName name="xeploai">'source'!$G$70:$G$76</definedName>
    <definedName name="XL">'source'!$C$101:$C$104</definedName>
  </definedNames>
  <calcPr fullCalcOnLoad="1"/>
</workbook>
</file>

<file path=xl/sharedStrings.xml><?xml version="1.0" encoding="utf-8"?>
<sst xmlns="http://schemas.openxmlformats.org/spreadsheetml/2006/main" count="398" uniqueCount="330">
  <si>
    <t>Nhân viên Tín dụng</t>
  </si>
  <si>
    <t>Nhân viên IT</t>
  </si>
  <si>
    <t>Nhân viên Lễ tân</t>
  </si>
  <si>
    <t>Cán bộ bán hàng</t>
  </si>
  <si>
    <t>chucdanh</t>
  </si>
  <si>
    <t>Hà Nội</t>
  </si>
  <si>
    <t>Bình Dương</t>
  </si>
  <si>
    <t>noilamviec</t>
  </si>
  <si>
    <t>Trường/Đơn vị đào tạo</t>
  </si>
  <si>
    <t>Chuyên ngành</t>
  </si>
  <si>
    <t>Hệ đào tạo</t>
  </si>
  <si>
    <t>Xếp loại</t>
  </si>
  <si>
    <t>ĐH Kinh tế TPHCM</t>
  </si>
  <si>
    <t>Học viện ngân hàng</t>
  </si>
  <si>
    <t>hedaotao</t>
  </si>
  <si>
    <t>Chính quy</t>
  </si>
  <si>
    <t>Tại chức</t>
  </si>
  <si>
    <t>Liên thông</t>
  </si>
  <si>
    <t xml:space="preserve">bangcap </t>
  </si>
  <si>
    <t>Đại học</t>
  </si>
  <si>
    <t>Cao đẳng</t>
  </si>
  <si>
    <t>Trung cấp</t>
  </si>
  <si>
    <t xml:space="preserve">Phổ thông </t>
  </si>
  <si>
    <t>Khác</t>
  </si>
  <si>
    <t>xeploai</t>
  </si>
  <si>
    <t>Giỏi</t>
  </si>
  <si>
    <t>Khá</t>
  </si>
  <si>
    <t>TB Khá</t>
  </si>
  <si>
    <t>Trung bình</t>
  </si>
  <si>
    <t>Họ và tên</t>
  </si>
  <si>
    <t>Quan hệ</t>
  </si>
  <si>
    <t>Năm sinh</t>
  </si>
  <si>
    <t>Nghề nghiệp</t>
  </si>
  <si>
    <t>Nơi ở (tỉnh, TP)</t>
  </si>
  <si>
    <t>tinhtrang</t>
  </si>
  <si>
    <t>Hiện còn làm</t>
  </si>
  <si>
    <t>gioitinh</t>
  </si>
  <si>
    <t>Nam</t>
  </si>
  <si>
    <t>Nữ</t>
  </si>
  <si>
    <t>Tính cách</t>
  </si>
  <si>
    <t>Điểm mạnh</t>
  </si>
  <si>
    <t>Chuyên viên</t>
  </si>
  <si>
    <t>Stt</t>
  </si>
  <si>
    <t>namsinh</t>
  </si>
  <si>
    <t>Chứng chỉ</t>
  </si>
  <si>
    <t>Kém</t>
  </si>
  <si>
    <t>ĐH Ngoại thương</t>
  </si>
  <si>
    <t>Giám đốc CN</t>
  </si>
  <si>
    <t>Phó Giám đốc CN</t>
  </si>
  <si>
    <t>Giám đốc PGD</t>
  </si>
  <si>
    <t>Phó Giám đốc PGD</t>
  </si>
  <si>
    <t>Nhân viên Ngân quỹ</t>
  </si>
  <si>
    <t>Nhân viên Nhân sự</t>
  </si>
  <si>
    <t>Nhân viên Lái xe</t>
  </si>
  <si>
    <t>Nhân viên Bảo vệ</t>
  </si>
  <si>
    <t>Quảng Ninh</t>
  </si>
  <si>
    <t>Vinh</t>
  </si>
  <si>
    <t>Hải Phòng</t>
  </si>
  <si>
    <t>Đà Nẵng</t>
  </si>
  <si>
    <t>Quảng Ngãi</t>
  </si>
  <si>
    <t>Quảng Nam</t>
  </si>
  <si>
    <t>Huế</t>
  </si>
  <si>
    <t>Nha Trang</t>
  </si>
  <si>
    <t>Buôn Ma Thuột</t>
  </si>
  <si>
    <t>Lâm Đồng</t>
  </si>
  <si>
    <t>Đồng Nai</t>
  </si>
  <si>
    <t>Bình Phước</t>
  </si>
  <si>
    <t>Long An</t>
  </si>
  <si>
    <t>Mỹ Tho</t>
  </si>
  <si>
    <t>An Giang</t>
  </si>
  <si>
    <t>Cần Thơ</t>
  </si>
  <si>
    <t>Bạc Liêu</t>
  </si>
  <si>
    <t>Kiên Giang</t>
  </si>
  <si>
    <t>Nhân viên Phiên dịch</t>
  </si>
  <si>
    <t>Nhân viên Thẻ</t>
  </si>
  <si>
    <t>Kiểm soát viên/Tổ trưởng</t>
  </si>
  <si>
    <t>Học viện tài chính</t>
  </si>
  <si>
    <t>ĐH Ngân hàng TPHCM</t>
  </si>
  <si>
    <t>Văn bằng 2</t>
  </si>
  <si>
    <t>ĐH Kinh tế - Luật</t>
  </si>
  <si>
    <t xml:space="preserve">Yếu </t>
  </si>
  <si>
    <t>năm</t>
  </si>
  <si>
    <t>namcongtac</t>
  </si>
  <si>
    <t>đến tháng</t>
  </si>
  <si>
    <t>Tên công ty:</t>
  </si>
  <si>
    <t>Thời gian:</t>
  </si>
  <si>
    <t>Trưởng/Phó Phòng KHDN</t>
  </si>
  <si>
    <t>Trưởng/Phó Phòng KHCN</t>
  </si>
  <si>
    <t>Trưởng/Phó Phòng Ngân quỹ</t>
  </si>
  <si>
    <t>Trưởng/Phó Phòng Hành chính</t>
  </si>
  <si>
    <t>Nhân viên Thanh toán quốc tế</t>
  </si>
  <si>
    <t>Nhân viên Dịch vụ khách hàng</t>
  </si>
  <si>
    <t>Nhân viên Hành chính</t>
  </si>
  <si>
    <t>truong</t>
  </si>
  <si>
    <t>Sóc Trăng</t>
  </si>
  <si>
    <t>Tây Ninh</t>
  </si>
  <si>
    <t>ĐH Kinh tế Quốc dân Hà Nội</t>
  </si>
  <si>
    <t>ĐH Bách khoa TPHCM</t>
  </si>
  <si>
    <t>ĐH Bách Khoa Hà Nội</t>
  </si>
  <si>
    <t>ĐH Khoa học tự nhiên</t>
  </si>
  <si>
    <t>ĐH Khoa học xã hội và nhân văn</t>
  </si>
  <si>
    <t>ĐH Công nghệ thông tin</t>
  </si>
  <si>
    <t>ĐH Ngoại ngữ</t>
  </si>
  <si>
    <t>ĐH Kỹ thuật công nghệ</t>
  </si>
  <si>
    <t>ĐH Sư phạm</t>
  </si>
  <si>
    <t>ĐH Nông lâm</t>
  </si>
  <si>
    <t>ĐH Vinh</t>
  </si>
  <si>
    <t>ĐH Huế</t>
  </si>
  <si>
    <t>ĐH Đà Nẵng</t>
  </si>
  <si>
    <t>ĐH Quy Nhơn</t>
  </si>
  <si>
    <t>ĐH Cần Thơ</t>
  </si>
  <si>
    <t>ĐH Tây Nguyên</t>
  </si>
  <si>
    <t>ĐH Nha Trang</t>
  </si>
  <si>
    <t>ĐH Đà Lạt</t>
  </si>
  <si>
    <t>ĐH Giao thông vận tải</t>
  </si>
  <si>
    <t>ĐH Luật</t>
  </si>
  <si>
    <t>ĐH Mở TPHCM</t>
  </si>
  <si>
    <t>ĐH Thương mại</t>
  </si>
  <si>
    <t>ĐH Hải Phòng</t>
  </si>
  <si>
    <t>ĐH Sài Gòn</t>
  </si>
  <si>
    <t>ĐH An Giang</t>
  </si>
  <si>
    <t>ngay</t>
  </si>
  <si>
    <t>thang</t>
  </si>
  <si>
    <t>ĐH Bạc Liêu</t>
  </si>
  <si>
    <t>ĐH Văn Hiến</t>
  </si>
  <si>
    <t>ĐH Văn Lang</t>
  </si>
  <si>
    <t>ĐH RMIT</t>
  </si>
  <si>
    <t>ĐH Hoa Sen</t>
  </si>
  <si>
    <t>ĐH Hùng Vương</t>
  </si>
  <si>
    <t>ĐH Ngoại ngữ tin học TPHCM</t>
  </si>
  <si>
    <t>ĐH Kinh tế - Tài chính TPHCM</t>
  </si>
  <si>
    <t>Nhân viên</t>
  </si>
  <si>
    <t>Nhân viên KTKS nội bộ</t>
  </si>
  <si>
    <t>Nhân viên Quản lý chất lượng</t>
  </si>
  <si>
    <t>Nhân viên Xử lý nợ</t>
  </si>
  <si>
    <t>Tiến sĩ</t>
  </si>
  <si>
    <t>Thạc sĩ</t>
  </si>
  <si>
    <t>Liên kết</t>
  </si>
  <si>
    <r>
      <t xml:space="preserve">Cấp trên trực tiếp
</t>
    </r>
    <r>
      <rPr>
        <sz val="9"/>
        <color indexed="8"/>
        <rFont val="Times New Roman"/>
        <family val="1"/>
      </rPr>
      <t>(Họ tên, chức danh, số điện thoại)</t>
    </r>
  </si>
  <si>
    <t xml:space="preserve"> Chức danh dự tuyển:</t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</si>
  <si>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THÔNG TIN CÁ NHÂN</t>
    </r>
  </si>
  <si>
    <t xml:space="preserve"> Họ và tên: </t>
  </si>
  <si>
    <t xml:space="preserve"> Số CMND:                                      </t>
  </si>
  <si>
    <t xml:space="preserve"> Hộ khẩu thường trú:</t>
  </si>
  <si>
    <t xml:space="preserve"> Địa chỉ liên lạc:</t>
  </si>
  <si>
    <t xml:space="preserve"> Email:</t>
  </si>
  <si>
    <t xml:space="preserve"> Ngày sinh:</t>
  </si>
  <si>
    <t xml:space="preserve"> Giới tính:</t>
  </si>
  <si>
    <t xml:space="preserve"> Nơi cấp:</t>
  </si>
  <si>
    <t xml:space="preserve"> Ngày cấp:</t>
  </si>
  <si>
    <t xml:space="preserve"> Năm</t>
  </si>
  <si>
    <t xml:space="preserve"> Tháng</t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</si>
  <si>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QUAN HỆ GIA ĐÌNH</t>
    </r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</si>
  <si>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KỸ NĂNG</t>
    </r>
  </si>
  <si>
    <t xml:space="preserve"> Trình độ ngoại ngữ:</t>
  </si>
  <si>
    <t xml:space="preserve"> Tiếng Anh:</t>
  </si>
  <si>
    <t xml:space="preserve">Họ </t>
  </si>
  <si>
    <t>Tên</t>
  </si>
  <si>
    <t xml:space="preserve">Năm sinh </t>
  </si>
  <si>
    <t>Giới tính</t>
  </si>
  <si>
    <t>Điện thoại</t>
  </si>
  <si>
    <t>Email</t>
  </si>
  <si>
    <t>Trình độ chuyên môn</t>
  </si>
  <si>
    <t>Kinh nghiệm công tác</t>
  </si>
  <si>
    <t>Mối quan hệ</t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</si>
  <si>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QUÁ TRÌNH CÔNG TÁC</t>
    </r>
    <r>
      <rPr>
        <i/>
        <u val="single"/>
        <sz val="11"/>
        <color indexed="8"/>
        <rFont val="Times New Roman"/>
        <family val="1"/>
      </rPr>
      <t>:</t>
    </r>
    <r>
      <rPr>
        <i/>
        <sz val="11"/>
        <color indexed="8"/>
        <rFont val="Times New Roman"/>
        <family val="1"/>
      </rPr>
      <t xml:space="preserve"> (bắt đầu từ công việc </t>
    </r>
    <r>
      <rPr>
        <i/>
        <u val="single"/>
        <sz val="11"/>
        <color indexed="8"/>
        <rFont val="Times New Roman"/>
        <family val="1"/>
      </rPr>
      <t>gần đây nhất</t>
    </r>
    <r>
      <rPr>
        <i/>
        <sz val="11"/>
        <color indexed="8"/>
        <rFont val="Times New Roman"/>
        <family val="1"/>
      </rPr>
      <t>)</t>
    </r>
  </si>
  <si>
    <t>Đã nghỉ</t>
  </si>
  <si>
    <t>Nhân viên Hỗ trợ tín dụng</t>
  </si>
  <si>
    <t>CMND</t>
  </si>
  <si>
    <t>Tạm trú</t>
  </si>
  <si>
    <t>Chỉ số BMI</t>
  </si>
  <si>
    <t>Gầy</t>
  </si>
  <si>
    <t>Bình thường</t>
  </si>
  <si>
    <t>Béo phì</t>
  </si>
  <si>
    <t>Thừa cân (ít)</t>
  </si>
  <si>
    <t>Thừa cân (nhiều)</t>
  </si>
  <si>
    <t>Người tham chiếu</t>
  </si>
  <si>
    <t>Lịch sử ứng tuyển</t>
  </si>
  <si>
    <t>Vị trí ứng tuyển</t>
  </si>
  <si>
    <t>Mức lương 
đề nghị</t>
  </si>
  <si>
    <t>HCM</t>
  </si>
  <si>
    <t>ID</t>
  </si>
  <si>
    <t>Japan</t>
  </si>
  <si>
    <t>N1</t>
  </si>
  <si>
    <t>N2</t>
  </si>
  <si>
    <t>N3</t>
  </si>
  <si>
    <t>N4</t>
  </si>
  <si>
    <t>N5</t>
  </si>
  <si>
    <t>Lĩnh vực</t>
  </si>
  <si>
    <t>Tài chính</t>
  </si>
  <si>
    <t>Nguồn</t>
  </si>
  <si>
    <t>Thường trú</t>
  </si>
  <si>
    <t>Trình độ</t>
  </si>
  <si>
    <t>Chuyên môn</t>
  </si>
  <si>
    <t>Ngoại ngữ, tin học</t>
  </si>
  <si>
    <t>Số năm kinh nghiệm</t>
  </si>
  <si>
    <t>Đơn vị công tác</t>
  </si>
  <si>
    <t>Điện Biên</t>
  </si>
  <si>
    <t>Lai Châu</t>
  </si>
  <si>
    <t>Sơn La</t>
  </si>
  <si>
    <t>Lào Cai</t>
  </si>
  <si>
    <t>Hà Giang</t>
  </si>
  <si>
    <t>Tuyên Quang</t>
  </si>
  <si>
    <t>Cao Bằng</t>
  </si>
  <si>
    <t>Lạng Sơn</t>
  </si>
  <si>
    <t>Hà Tây</t>
  </si>
  <si>
    <t>Hòa Bình</t>
  </si>
  <si>
    <t>Phú Thọ</t>
  </si>
  <si>
    <t>Vĩnh Phúc</t>
  </si>
  <si>
    <t>Hải Dương</t>
  </si>
  <si>
    <t>Hưng Yên</t>
  </si>
  <si>
    <t>Thái Bình</t>
  </si>
  <si>
    <t>Yên Bái</t>
  </si>
  <si>
    <t>Hà Nam</t>
  </si>
  <si>
    <t>Nam Định</t>
  </si>
  <si>
    <t>Ninh Bình</t>
  </si>
  <si>
    <t>Thanh Hóa</t>
  </si>
  <si>
    <t>Hà Tĩnh</t>
  </si>
  <si>
    <t>Nghệ An</t>
  </si>
  <si>
    <t>Quảng Bình</t>
  </si>
  <si>
    <t>Quảng Trị</t>
  </si>
  <si>
    <t>Thừa Thiên Huế</t>
  </si>
  <si>
    <t>Bình Định</t>
  </si>
  <si>
    <t>Khánh Hòa</t>
  </si>
  <si>
    <t>Phú Yên</t>
  </si>
  <si>
    <t>Kon Tum</t>
  </si>
  <si>
    <t>Đắc Lắc</t>
  </si>
  <si>
    <t>Bình Thuận</t>
  </si>
  <si>
    <t>Ninh Thuận</t>
  </si>
  <si>
    <t>Bà Rịa - Vũng Tàu</t>
  </si>
  <si>
    <t>Tiền Giang</t>
  </si>
  <si>
    <t>Bến Tre</t>
  </si>
  <si>
    <t>Trà Vinh</t>
  </si>
  <si>
    <t>Vĩnh Long</t>
  </si>
  <si>
    <t>Đồng Tháp</t>
  </si>
  <si>
    <t>Hậu Giang</t>
  </si>
  <si>
    <t>Cà Mau</t>
  </si>
  <si>
    <t>Thái Nguyên</t>
  </si>
  <si>
    <t>Bắc Cạn</t>
  </si>
  <si>
    <t>Gia Lai</t>
  </si>
  <si>
    <t>Đắc Nông</t>
  </si>
  <si>
    <t>Hồ Chí Minh</t>
  </si>
  <si>
    <t>Bắc Ninh</t>
  </si>
  <si>
    <t>Bắc Giang</t>
  </si>
  <si>
    <t>tinhthanh</t>
  </si>
  <si>
    <t>Trường đào tạo</t>
  </si>
  <si>
    <t>Khu vực ứng tuyển</t>
  </si>
  <si>
    <t>Bà Rịa-Vũng tàu</t>
  </si>
  <si>
    <t>Nhiệm vụ, trách nhiệm chính:</t>
  </si>
  <si>
    <t>Website</t>
  </si>
  <si>
    <t>Báo, đài</t>
  </si>
  <si>
    <t>Nội bộ</t>
  </si>
  <si>
    <t>Mục tiêu nghề nghiệp</t>
  </si>
  <si>
    <t xml:space="preserve"> Lĩnh vực:</t>
  </si>
  <si>
    <t xml:space="preserve"> Chức danh:</t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</si>
  <si>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Thông tin tham khảo:</t>
    </r>
  </si>
  <si>
    <t>Tôi xin cam đoan những thông tin trên đây là đầy đủ, đúng sự thật và chịu trách nhiệm về các thông tin trên.</t>
  </si>
  <si>
    <t xml:space="preserve"> Họ tên:</t>
  </si>
  <si>
    <t xml:space="preserve"> Điện thoại:</t>
  </si>
  <si>
    <t xml:space="preserve"> Tình trạng:</t>
  </si>
  <si>
    <t>Ngân hàng</t>
  </si>
  <si>
    <t>Số năm KN trong ngành Tài chính - ngân hàng</t>
  </si>
  <si>
    <t>từ 
tháng</t>
  </si>
  <si>
    <t>[chọn Tỉnh, Thành]</t>
  </si>
  <si>
    <t>[Chọn lĩnh vực]</t>
  </si>
  <si>
    <t>……………...., ngày…../…../…….</t>
  </si>
  <si>
    <t>Người liên hệ khi cần thiết:</t>
  </si>
  <si>
    <r>
      <t xml:space="preserve"> ĐTDĐ 
</t>
    </r>
    <r>
      <rPr>
        <i/>
        <sz val="9"/>
        <color indexed="8"/>
        <rFont val="Times New Roman"/>
        <family val="1"/>
      </rPr>
      <t>(người liên hệ khi cần)</t>
    </r>
  </si>
  <si>
    <r>
      <t xml:space="preserve"> ĐTDĐ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(ứng viên)</t>
    </r>
    <r>
      <rPr>
        <sz val="9"/>
        <color indexed="8"/>
        <rFont val="Times New Roman"/>
        <family val="1"/>
      </rPr>
      <t>:</t>
    </r>
  </si>
  <si>
    <t>THÔNG TIN ỨNG VIÊN</t>
  </si>
  <si>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QUÁ TRÌNH HỌC TẬP &amp; CÁC KHÓA ĐÀO TẠO</t>
    </r>
  </si>
  <si>
    <t>Năm tốt nghiệp</t>
  </si>
  <si>
    <t>PTTH</t>
  </si>
  <si>
    <t>Xếp loại tốt nghiệp</t>
  </si>
  <si>
    <r>
      <t xml:space="preserve">Điểm TB </t>
    </r>
    <r>
      <rPr>
        <i/>
        <sz val="11"/>
        <color indexed="8"/>
        <rFont val="Times New Roman"/>
        <family val="1"/>
      </rPr>
      <t>(theo thang điểm 10)</t>
    </r>
  </si>
  <si>
    <t>Xuất sắc</t>
  </si>
  <si>
    <t>Giảng viên</t>
  </si>
  <si>
    <t>Nghiên cứu viên</t>
  </si>
  <si>
    <r>
      <t xml:space="preserve">Viết mục tiêu trong 5 năm tới
</t>
    </r>
    <r>
      <rPr>
        <i/>
        <sz val="11"/>
        <color indexed="8"/>
        <rFont val="Times New Roman"/>
        <family val="1"/>
      </rPr>
      <t xml:space="preserve"> (không quá 300 từ)</t>
    </r>
  </si>
  <si>
    <t>Điểm</t>
  </si>
  <si>
    <t>A1</t>
  </si>
  <si>
    <t>A2</t>
  </si>
  <si>
    <t>IELTS</t>
  </si>
  <si>
    <t>TOEFL</t>
  </si>
  <si>
    <t>TOEIC</t>
  </si>
  <si>
    <t>C</t>
  </si>
  <si>
    <t>B1</t>
  </si>
  <si>
    <t>B2</t>
  </si>
  <si>
    <t>Cử nhân</t>
  </si>
  <si>
    <t xml:space="preserve"> Chiều cao (cm):</t>
  </si>
  <si>
    <t xml:space="preserve"> Cân nặng (kg):</t>
  </si>
  <si>
    <t>Website: due.udn.vn ***   Email: tochuc-hanhchinh@due.edu.vn</t>
  </si>
  <si>
    <r>
      <t xml:space="preserve">Điểm hạn chế </t>
    </r>
    <r>
      <rPr>
        <i/>
        <sz val="11"/>
        <color indexed="8"/>
        <rFont val="Times New Roman"/>
        <family val="1"/>
      </rPr>
      <t>(Giọng nói, 
khả năng diễn đạt……..)</t>
    </r>
  </si>
  <si>
    <r>
      <t xml:space="preserve">2.  Gửi file thông tin ứng viên về địa chỉ mail: </t>
    </r>
    <r>
      <rPr>
        <b/>
        <sz val="12"/>
        <color indexed="8"/>
        <rFont val="Times New Roman"/>
        <family val="1"/>
      </rPr>
      <t>tochuc-hanhchinh@due.edu.vn</t>
    </r>
  </si>
  <si>
    <t>1.  Kiểm tra email thường xuyên để xem kết quả phản hồi của nhà Trường.</t>
  </si>
  <si>
    <t>2.  Nhà trường sẽ liên hệ với những ứng viên phù hợp để tiếp tục hoàn thiện hồ sơ tham gia tuyển dụng</t>
  </si>
  <si>
    <t xml:space="preserve">HƯỚNG DẪN ỨNG TUYỂN </t>
  </si>
  <si>
    <t>A. HƯỚNG DẪN NỘP BẢN THÔNG TIN ỨNG VIÊN:</t>
  </si>
  <si>
    <r>
      <rPr>
        <b/>
        <u val="single"/>
        <sz val="11"/>
        <color indexed="48"/>
        <rFont val="Times New Roman"/>
        <family val="1"/>
      </rPr>
      <t>Ví dụ</t>
    </r>
    <r>
      <rPr>
        <b/>
        <sz val="11"/>
        <color indexed="48"/>
        <rFont val="Times New Roman"/>
        <family val="1"/>
      </rPr>
      <t>: Khoa Du lich - Giang vien - Nguyen Van A</t>
    </r>
  </si>
  <si>
    <t>B. HƯỚNG DẪN THI TUYỂN, PHỎNG VẤN:</t>
  </si>
  <si>
    <r>
      <rPr>
        <b/>
        <sz val="11"/>
        <color indexed="8"/>
        <rFont val="Times New Roman"/>
        <family val="1"/>
      </rPr>
      <t>Ứng viên</t>
    </r>
    <r>
      <rPr>
        <sz val="11"/>
        <color indexed="8"/>
        <rFont val="Times New Roman"/>
        <family val="1"/>
      </rPr>
      <t xml:space="preserve"> </t>
    </r>
  </si>
  <si>
    <t>Bạn biết đến thông tin tuyển dụng của chúng tôi qua kênh:</t>
  </si>
  <si>
    <t>Tin học:</t>
  </si>
  <si>
    <t>THÀNH TÍCH</t>
  </si>
  <si>
    <t>Năm</t>
  </si>
  <si>
    <t>- Công trình khoa học/Bài báo:</t>
  </si>
  <si>
    <t>- Hoạt động Đoàn thể:</t>
  </si>
  <si>
    <t>-Học tập (Bằng khen/giấy khen):</t>
  </si>
  <si>
    <t>-Năng khiếu:</t>
  </si>
  <si>
    <t>BM Tin học quản lý - Khoa TK-TH</t>
  </si>
  <si>
    <t>BM Kinh tế học - Khoa Kinh tế</t>
  </si>
  <si>
    <t>BM Marketing - Khoa Marketing</t>
  </si>
  <si>
    <t>BM Quản trị nguồn nhân lực - Khoa QTKD</t>
  </si>
  <si>
    <t>BM Luật Hành chính - Nhà nước, Khoa Luật</t>
  </si>
  <si>
    <t>BM Kinh doanh lữ hành - Khoa Du lịch</t>
  </si>
  <si>
    <t>BM Tư tưởng HCM - Khoa KTCT</t>
  </si>
  <si>
    <t>Bộ môn Ngoại ngữ chuyên ngành</t>
  </si>
  <si>
    <t>Phòng Khoa học và Hợp tác quốc tế</t>
  </si>
  <si>
    <r>
      <t xml:space="preserve">1.  Lưu tên file Thông tin ứng viên theo cú pháp sau: </t>
    </r>
    <r>
      <rPr>
        <b/>
        <sz val="12"/>
        <rFont val="Times New Roman"/>
        <family val="1"/>
      </rPr>
      <t>[Đơn vị dự tuyển] - [vị trí dự tuyển] - [Họ và tên ]</t>
    </r>
    <r>
      <rPr>
        <sz val="12"/>
        <rFont val="Times New Roman"/>
        <family val="1"/>
      </rPr>
      <t xml:space="preserve"> (gõ không dấu)</t>
    </r>
  </si>
  <si>
    <t>BM Thương mại điện tử - Khoa TMĐT</t>
  </si>
  <si>
    <t>Tin học ứng dụng A</t>
  </si>
  <si>
    <t>Tin học ứng dụng B</t>
  </si>
  <si>
    <t>Tin học ứng dụng C</t>
  </si>
  <si>
    <t>Ứng dụng CNTT cơ bản</t>
  </si>
  <si>
    <t>Ứng dụng CNTT nâng cao</t>
  </si>
  <si>
    <t>BM Kinh doanh Khách sạn - Khoa Du lịch</t>
  </si>
  <si>
    <t>BM Kinh tế phát triển - Khoa Kinh tế</t>
  </si>
  <si>
    <t>BM Tài chính công - Khoa Ngân hàng</t>
  </si>
  <si>
    <t>BM Chủ nghĩa xã hội khoa học- Khoa KTCT</t>
  </si>
  <si>
    <r>
      <t xml:space="preserve">3.  Tiêu đề của email đặt theo mẫu: </t>
    </r>
    <r>
      <rPr>
        <b/>
        <sz val="12"/>
        <color indexed="8"/>
        <rFont val="Times New Roman"/>
        <family val="1"/>
      </rPr>
      <t>HỒ SƠ TUYỂN DỤNG VIÊN CHỨC ĐỢT 3 NĂM 2019 _KHOA DỰ TUYỂN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</si>
</sst>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0\ &quot;kg&quot;"/>
    <numFmt numFmtId="173" formatCode="#,##0\ &quot;VNĐ&quot;"/>
    <numFmt numFmtId="174" formatCode="00"/>
    <numFmt numFmtId="175" formatCode="0.00\ &quot;m&quot;"/>
    <numFmt numFmtId="176" formatCode="0.0\ &quot;trđ Gross&quot;"/>
    <numFmt numFmtId="177" formatCode="[$-409]h:mm:ss\ AM/PM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i/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VNI-Jamai"/>
      <family val="0"/>
    </font>
    <font>
      <sz val="11"/>
      <color indexed="56"/>
      <name val="Times New Roman"/>
      <family val="1"/>
    </font>
    <font>
      <b/>
      <sz val="25"/>
      <color indexed="8"/>
      <name val="Times New Roman"/>
      <family val="1"/>
    </font>
    <font>
      <b/>
      <sz val="8"/>
      <color indexed="49"/>
      <name val="Times New Roman"/>
      <family val="1"/>
    </font>
    <font>
      <sz val="9.5"/>
      <color indexed="8"/>
      <name val="Times New Roman"/>
      <family val="1"/>
    </font>
    <font>
      <sz val="11"/>
      <color indexed="8"/>
      <name val="Cambria"/>
      <family val="1"/>
    </font>
    <font>
      <b/>
      <sz val="18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4"/>
      <color indexed="55"/>
      <name val="Times New Roman"/>
      <family val="0"/>
    </font>
    <font>
      <b/>
      <i/>
      <sz val="10"/>
      <color indexed="55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VNI-Jamai"/>
      <family val="0"/>
    </font>
    <font>
      <b/>
      <sz val="18"/>
      <color theme="1"/>
      <name val="Times New Roman"/>
      <family val="1"/>
    </font>
    <font>
      <b/>
      <i/>
      <sz val="13"/>
      <color theme="1"/>
      <name val="Times New Roman"/>
      <family val="1"/>
    </font>
    <font>
      <sz val="11"/>
      <color theme="1"/>
      <name val="Cambria"/>
      <family val="1"/>
    </font>
    <font>
      <sz val="9.5"/>
      <color theme="1"/>
      <name val="Times New Roman"/>
      <family val="1"/>
    </font>
    <font>
      <b/>
      <sz val="8"/>
      <color theme="8" tint="-0.24997000396251678"/>
      <name val="Times New Roman"/>
      <family val="1"/>
    </font>
    <font>
      <b/>
      <sz val="25"/>
      <color theme="1"/>
      <name val="Times New Roman"/>
      <family val="1"/>
    </font>
    <font>
      <sz val="11"/>
      <color theme="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7E6FF"/>
      </left>
      <right style="thin">
        <color rgb="FFA7E6FF"/>
      </right>
      <top style="thin">
        <color rgb="FFA7E6FF"/>
      </top>
      <bottom style="thin">
        <color rgb="FFA7E6F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A7E6FF"/>
      </left>
      <right/>
      <top style="thin">
        <color rgb="FFA7E6FF"/>
      </top>
      <bottom style="thin">
        <color rgb="FFA7E6FF"/>
      </bottom>
    </border>
    <border>
      <left/>
      <right style="thin">
        <color rgb="FFA7E6FF"/>
      </right>
      <top style="thin">
        <color rgb="FFA7E6FF"/>
      </top>
      <bottom style="thin">
        <color rgb="FFA7E6FF"/>
      </bottom>
    </border>
    <border>
      <left style="thin"/>
      <right style="thin"/>
      <top style="thin"/>
      <bottom/>
    </border>
    <border>
      <left/>
      <right/>
      <top style="thin">
        <color rgb="FFA7E6FF"/>
      </top>
      <bottom style="thin">
        <color rgb="FFA7E6FF"/>
      </bottom>
    </border>
    <border>
      <left style="thin">
        <color rgb="FFA7E6FF"/>
      </left>
      <right/>
      <top style="thin">
        <color rgb="FFA7E6FF"/>
      </top>
      <bottom/>
    </border>
    <border>
      <left/>
      <right/>
      <top style="thin">
        <color rgb="FFA7E6FF"/>
      </top>
      <bottom/>
    </border>
    <border>
      <left/>
      <right style="thin">
        <color rgb="FFA7E6FF"/>
      </right>
      <top style="thin">
        <color rgb="FFA7E6FF"/>
      </top>
      <bottom/>
    </border>
    <border>
      <left style="thin">
        <color rgb="FFA7E6FF"/>
      </left>
      <right/>
      <top/>
      <bottom style="thin">
        <color rgb="FFA7E6FF"/>
      </bottom>
    </border>
    <border>
      <left/>
      <right/>
      <top/>
      <bottom style="thin">
        <color rgb="FFA7E6FF"/>
      </bottom>
    </border>
    <border>
      <left/>
      <right style="thin">
        <color rgb="FFA7E6FF"/>
      </right>
      <top/>
      <bottom style="thin">
        <color rgb="FFA7E6FF"/>
      </bottom>
    </border>
    <border>
      <left style="thin">
        <color rgb="FFA7E6FF"/>
      </left>
      <right/>
      <top/>
      <bottom/>
    </border>
    <border>
      <left/>
      <right style="thin">
        <color rgb="FFA7E6FF"/>
      </right>
      <top/>
      <bottom/>
    </border>
    <border>
      <left style="thin">
        <color rgb="FFA7E6FF"/>
      </left>
      <right style="thin">
        <color rgb="FFA7E6FF"/>
      </right>
      <top style="thin">
        <color rgb="FFA7E6FF"/>
      </top>
      <bottom/>
    </border>
    <border>
      <left style="thin">
        <color rgb="FFA7E6FF"/>
      </left>
      <right style="thin">
        <color rgb="FFA7E6FF"/>
      </right>
      <top/>
      <bottom style="thin">
        <color rgb="FFA7E6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1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55" applyFont="1" applyFill="1" applyAlignment="1" applyProtection="1">
      <alignment horizontal="center" vertical="center"/>
      <protection hidden="1"/>
    </xf>
    <xf numFmtId="0" fontId="11" fillId="0" borderId="11" xfId="55" applyFont="1" applyFill="1" applyBorder="1" applyAlignment="1" applyProtection="1">
      <alignment horizontal="left" vertical="top" wrapText="1"/>
      <protection hidden="1"/>
    </xf>
    <xf numFmtId="0" fontId="11" fillId="0" borderId="11" xfId="55" applyFont="1" applyFill="1" applyBorder="1" applyAlignment="1" applyProtection="1">
      <alignment horizontal="center" vertical="top" wrapText="1"/>
      <protection hidden="1"/>
    </xf>
    <xf numFmtId="14" fontId="11" fillId="0" borderId="11" xfId="55" applyNumberFormat="1" applyFont="1" applyFill="1" applyBorder="1" applyAlignment="1" applyProtection="1">
      <alignment horizontal="center" vertical="top" wrapText="1"/>
      <protection hidden="1"/>
    </xf>
    <xf numFmtId="0" fontId="11" fillId="0" borderId="11" xfId="55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5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5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5" applyNumberFormat="1" applyFont="1" applyFill="1" applyBorder="1" applyAlignment="1" applyProtection="1" quotePrefix="1">
      <alignment horizontal="left" vertical="top" wrapText="1"/>
      <protection hidden="1"/>
    </xf>
    <xf numFmtId="0" fontId="11" fillId="0" borderId="12" xfId="55" applyNumberFormat="1" applyFont="1" applyFill="1" applyBorder="1" applyAlignment="1" applyProtection="1" quotePrefix="1">
      <alignment horizontal="center" vertical="top" wrapText="1"/>
      <protection hidden="1"/>
    </xf>
    <xf numFmtId="17" fontId="11" fillId="0" borderId="12" xfId="55" applyNumberFormat="1" applyFont="1" applyFill="1" applyBorder="1" applyAlignment="1" applyProtection="1">
      <alignment horizontal="center" vertical="top" wrapText="1"/>
      <protection hidden="1"/>
    </xf>
    <xf numFmtId="17" fontId="11" fillId="0" borderId="12" xfId="55" applyNumberFormat="1" applyFont="1" applyFill="1" applyBorder="1" applyAlignment="1" applyProtection="1">
      <alignment horizontal="left" vertical="top" wrapText="1"/>
      <protection hidden="1"/>
    </xf>
    <xf numFmtId="0" fontId="11" fillId="0" borderId="0" xfId="55" applyFont="1" applyFill="1" applyAlignment="1" applyProtection="1">
      <alignment horizontal="center" vertical="top"/>
      <protection hidden="1"/>
    </xf>
    <xf numFmtId="0" fontId="12" fillId="0" borderId="0" xfId="55" applyFont="1" applyProtection="1">
      <alignment/>
      <protection hidden="1"/>
    </xf>
    <xf numFmtId="0" fontId="11" fillId="0" borderId="0" xfId="55" applyFont="1" applyAlignment="1" applyProtection="1">
      <alignment horizontal="center" vertical="center" wrapText="1"/>
      <protection hidden="1"/>
    </xf>
    <xf numFmtId="49" fontId="11" fillId="0" borderId="0" xfId="55" applyNumberFormat="1" applyFont="1" applyProtection="1">
      <alignment/>
      <protection hidden="1"/>
    </xf>
    <xf numFmtId="49" fontId="11" fillId="0" borderId="0" xfId="55" applyNumberFormat="1" applyFont="1" applyFill="1" applyProtection="1">
      <alignment/>
      <protection hidden="1"/>
    </xf>
    <xf numFmtId="0" fontId="13" fillId="0" borderId="0" xfId="55" applyFont="1" applyProtection="1">
      <alignment/>
      <protection hidden="1"/>
    </xf>
    <xf numFmtId="0" fontId="13" fillId="0" borderId="0" xfId="55" applyFont="1" applyAlignment="1" applyProtection="1">
      <alignment horizontal="center"/>
      <protection hidden="1"/>
    </xf>
    <xf numFmtId="0" fontId="11" fillId="0" borderId="0" xfId="55" applyFont="1" applyFill="1" applyProtection="1">
      <alignment/>
      <protection hidden="1"/>
    </xf>
    <xf numFmtId="0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2" xfId="55" applyNumberFormat="1" applyFont="1" applyFill="1" applyBorder="1" applyAlignment="1" applyProtection="1">
      <alignment horizontal="left" vertical="top" wrapText="1"/>
      <protection hidden="1"/>
    </xf>
    <xf numFmtId="49" fontId="11" fillId="0" borderId="0" xfId="55" applyNumberFormat="1" applyFont="1" applyAlignment="1" applyProtection="1">
      <alignment horizontal="center"/>
      <protection hidden="1"/>
    </xf>
    <xf numFmtId="0" fontId="11" fillId="0" borderId="0" xfId="55" applyNumberFormat="1" applyFont="1" applyAlignment="1" applyProtection="1">
      <alignment horizontal="center"/>
      <protection hidden="1"/>
    </xf>
    <xf numFmtId="0" fontId="72" fillId="0" borderId="0" xfId="55" applyFont="1" applyAlignment="1" applyProtection="1">
      <alignment horizontal="right" vertical="center"/>
      <protection hidden="1"/>
    </xf>
    <xf numFmtId="0" fontId="72" fillId="0" borderId="0" xfId="55" applyFont="1" applyAlignment="1" applyProtection="1">
      <alignment horizontal="center" vertical="center"/>
      <protection hidden="1"/>
    </xf>
    <xf numFmtId="0" fontId="73" fillId="0" borderId="0" xfId="55" applyNumberFormat="1" applyFont="1" applyAlignment="1" applyProtection="1">
      <alignment horizontal="center"/>
      <protection hidden="1"/>
    </xf>
    <xf numFmtId="0" fontId="74" fillId="0" borderId="0" xfId="55" applyFont="1" applyAlignment="1" applyProtection="1">
      <alignment horizontal="center" vertical="center"/>
      <protection hidden="1"/>
    </xf>
    <xf numFmtId="0" fontId="72" fillId="0" borderId="0" xfId="55" applyFont="1" applyAlignment="1" applyProtection="1">
      <alignment horizontal="center" vertical="center" wrapText="1"/>
      <protection hidden="1"/>
    </xf>
    <xf numFmtId="14" fontId="72" fillId="0" borderId="0" xfId="55" applyNumberFormat="1" applyFont="1" applyAlignment="1" applyProtection="1">
      <alignment horizontal="center" vertical="center" wrapText="1"/>
      <protection hidden="1"/>
    </xf>
    <xf numFmtId="49" fontId="72" fillId="0" borderId="0" xfId="55" applyNumberFormat="1" applyFont="1" applyAlignment="1" applyProtection="1">
      <alignment horizontal="center" vertical="center"/>
      <protection hidden="1"/>
    </xf>
    <xf numFmtId="0" fontId="72" fillId="0" borderId="0" xfId="55" applyNumberFormat="1" applyFont="1" applyAlignment="1" applyProtection="1">
      <alignment horizontal="center" vertical="center"/>
      <protection hidden="1"/>
    </xf>
    <xf numFmtId="0" fontId="72" fillId="0" borderId="0" xfId="55" applyNumberFormat="1" applyFont="1" applyAlignment="1" applyProtection="1">
      <alignment horizontal="left" vertical="center"/>
      <protection hidden="1"/>
    </xf>
    <xf numFmtId="0" fontId="72" fillId="0" borderId="0" xfId="55" applyNumberFormat="1" applyFont="1" applyFill="1" applyAlignment="1" applyProtection="1">
      <alignment horizontal="left" vertical="center" wrapText="1"/>
      <protection hidden="1"/>
    </xf>
    <xf numFmtId="0" fontId="72" fillId="0" borderId="0" xfId="55" applyFont="1" applyAlignment="1" applyProtection="1">
      <alignment horizontal="left" vertical="center" wrapText="1"/>
      <protection hidden="1"/>
    </xf>
    <xf numFmtId="0" fontId="72" fillId="0" borderId="0" xfId="55" applyFont="1" applyAlignment="1" applyProtection="1">
      <alignment horizontal="left" vertical="center"/>
      <protection hidden="1"/>
    </xf>
    <xf numFmtId="0" fontId="72" fillId="0" borderId="0" xfId="55" applyFont="1" applyFill="1" applyAlignment="1" applyProtection="1">
      <alignment horizontal="center" vertical="center"/>
      <protection hidden="1"/>
    </xf>
    <xf numFmtId="0" fontId="74" fillId="0" borderId="0" xfId="55" applyNumberFormat="1" applyFont="1" applyAlignment="1" applyProtection="1">
      <alignment horizontal="center" vertical="center"/>
      <protection hidden="1"/>
    </xf>
    <xf numFmtId="0" fontId="72" fillId="0" borderId="0" xfId="55" applyNumberFormat="1" applyFont="1" applyAlignment="1" applyProtection="1">
      <alignment horizontal="center"/>
      <protection hidden="1"/>
    </xf>
    <xf numFmtId="0" fontId="74" fillId="0" borderId="0" xfId="55" applyFont="1" applyProtection="1">
      <alignment/>
      <protection hidden="1"/>
    </xf>
    <xf numFmtId="49" fontId="72" fillId="0" borderId="0" xfId="55" applyNumberFormat="1" applyFont="1" applyProtection="1">
      <alignment/>
      <protection hidden="1"/>
    </xf>
    <xf numFmtId="49" fontId="72" fillId="0" borderId="0" xfId="55" applyNumberFormat="1" applyFont="1" applyAlignment="1" applyProtection="1">
      <alignment horizontal="center"/>
      <protection hidden="1"/>
    </xf>
    <xf numFmtId="0" fontId="72" fillId="0" borderId="0" xfId="55" applyFont="1" applyProtection="1">
      <alignment/>
      <protection hidden="1"/>
    </xf>
    <xf numFmtId="0" fontId="72" fillId="0" borderId="0" xfId="55" applyFont="1" applyAlignment="1" applyProtection="1">
      <alignment horizontal="center"/>
      <protection hidden="1"/>
    </xf>
    <xf numFmtId="0" fontId="72" fillId="0" borderId="0" xfId="55" applyFont="1" applyFill="1" applyProtection="1">
      <alignment/>
      <protection hidden="1"/>
    </xf>
    <xf numFmtId="49" fontId="72" fillId="0" borderId="0" xfId="55" applyNumberFormat="1" applyFont="1" applyFill="1" applyProtection="1">
      <alignment/>
      <protection hidden="1"/>
    </xf>
    <xf numFmtId="0" fontId="72" fillId="0" borderId="0" xfId="55" applyNumberFormat="1" applyFont="1" applyFill="1" applyProtection="1">
      <alignment/>
      <protection hidden="1"/>
    </xf>
    <xf numFmtId="0" fontId="73" fillId="0" borderId="0" xfId="55" applyFont="1" applyAlignment="1" applyProtection="1">
      <alignment horizontal="center" vertical="center" wrapText="1"/>
      <protection hidden="1"/>
    </xf>
    <xf numFmtId="49" fontId="73" fillId="0" borderId="0" xfId="55" applyNumberFormat="1" applyFont="1" applyProtection="1">
      <alignment/>
      <protection hidden="1"/>
    </xf>
    <xf numFmtId="49" fontId="73" fillId="0" borderId="0" xfId="55" applyNumberFormat="1" applyFont="1" applyAlignment="1" applyProtection="1">
      <alignment horizontal="center"/>
      <protection hidden="1"/>
    </xf>
    <xf numFmtId="49" fontId="73" fillId="0" borderId="0" xfId="55" applyNumberFormat="1" applyFont="1" applyFill="1" applyProtection="1">
      <alignment/>
      <protection hidden="1"/>
    </xf>
    <xf numFmtId="0" fontId="73" fillId="0" borderId="0" xfId="55" applyFont="1" applyFill="1" applyProtection="1">
      <alignment/>
      <protection hidden="1"/>
    </xf>
    <xf numFmtId="0" fontId="71" fillId="0" borderId="0" xfId="0" applyFont="1" applyAlignment="1" applyProtection="1">
      <alignment horizontal="center" vertical="center" wrapText="1"/>
      <protection/>
    </xf>
    <xf numFmtId="17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76" fillId="33" borderId="1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horizontal="left" vertical="center" indent="2"/>
      <protection/>
    </xf>
    <xf numFmtId="0" fontId="11" fillId="0" borderId="0" xfId="0" applyFont="1" applyAlignment="1" applyProtection="1">
      <alignment horizontal="left" vertical="center" indent="2"/>
      <protection/>
    </xf>
    <xf numFmtId="0" fontId="78" fillId="0" borderId="0" xfId="0" applyFont="1" applyAlignment="1" applyProtection="1">
      <alignment horizontal="left" indent="4"/>
      <protection/>
    </xf>
    <xf numFmtId="0" fontId="78" fillId="0" borderId="0" xfId="0" applyFont="1" applyAlignment="1" applyProtection="1" quotePrefix="1">
      <alignment horizontal="left" vertical="center" indent="6"/>
      <protection/>
    </xf>
    <xf numFmtId="0" fontId="78" fillId="0" borderId="0" xfId="0" applyFont="1" applyAlignment="1" applyProtection="1">
      <alignment vertical="center"/>
      <protection/>
    </xf>
    <xf numFmtId="175" fontId="71" fillId="0" borderId="10" xfId="0" applyNumberFormat="1" applyFont="1" applyBorder="1" applyAlignment="1" applyProtection="1">
      <alignment horizontal="center" vertical="center" wrapText="1"/>
      <protection locked="0"/>
    </xf>
    <xf numFmtId="172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71" fillId="0" borderId="0" xfId="0" applyFont="1" applyAlignment="1" applyProtection="1">
      <alignment horizontal="center" vertical="center" wrapText="1"/>
      <protection locked="0"/>
    </xf>
    <xf numFmtId="0" fontId="71" fillId="33" borderId="10" xfId="0" applyNumberFormat="1" applyFont="1" applyFill="1" applyBorder="1" applyAlignment="1" applyProtection="1">
      <alignment horizontal="left" vertical="center" wrapText="1"/>
      <protection/>
    </xf>
    <xf numFmtId="0" fontId="71" fillId="0" borderId="13" xfId="0" applyFont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79" fillId="33" borderId="13" xfId="0" applyFont="1" applyFill="1" applyBorder="1" applyAlignment="1" applyProtection="1">
      <alignment horizontal="left" vertical="center"/>
      <protection/>
    </xf>
    <xf numFmtId="17" fontId="80" fillId="33" borderId="14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 quotePrefix="1">
      <alignment horizontal="left" vertical="center"/>
      <protection/>
    </xf>
    <xf numFmtId="0" fontId="81" fillId="0" borderId="0" xfId="0" applyFont="1" applyAlignment="1" applyProtection="1">
      <alignment vertical="center" wrapText="1"/>
      <protection locked="0"/>
    </xf>
    <xf numFmtId="0" fontId="8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78" fillId="0" borderId="0" xfId="0" applyFont="1" applyAlignment="1" applyProtection="1">
      <alignment horizontal="left" vertical="center" indent="2"/>
      <protection locked="0"/>
    </xf>
    <xf numFmtId="0" fontId="78" fillId="0" borderId="0" xfId="0" applyFont="1" applyAlignment="1" applyProtection="1">
      <alignment horizontal="right" vertical="center"/>
      <protection/>
    </xf>
    <xf numFmtId="0" fontId="79" fillId="33" borderId="0" xfId="0" applyFont="1" applyFill="1" applyBorder="1" applyAlignment="1" applyProtection="1">
      <alignment horizontal="left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left" vertical="center" wrapText="1" indent="1"/>
      <protection locked="0"/>
    </xf>
    <xf numFmtId="0" fontId="71" fillId="0" borderId="0" xfId="0" applyFont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 vertical="center" wrapText="1"/>
      <protection/>
    </xf>
    <xf numFmtId="0" fontId="83" fillId="0" borderId="0" xfId="0" applyFont="1" applyAlignment="1" applyProtection="1">
      <alignment horizontal="center" vertical="center" wrapText="1"/>
      <protection/>
    </xf>
    <xf numFmtId="0" fontId="78" fillId="34" borderId="0" xfId="0" applyFont="1" applyFill="1" applyAlignment="1" applyProtection="1">
      <alignment horizontal="left" vertical="center" indent="2"/>
      <protection/>
    </xf>
    <xf numFmtId="0" fontId="71" fillId="34" borderId="0" xfId="0" applyFont="1" applyFill="1" applyAlignment="1" applyProtection="1">
      <alignment horizontal="center" vertical="center" wrapText="1"/>
      <protection/>
    </xf>
    <xf numFmtId="0" fontId="71" fillId="34" borderId="0" xfId="0" applyFont="1" applyFill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center"/>
      <protection/>
    </xf>
    <xf numFmtId="0" fontId="71" fillId="0" borderId="0" xfId="0" applyFont="1" applyFill="1" applyAlignment="1" applyProtection="1">
      <alignment horizontal="left"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Fill="1" applyAlignment="1" applyProtection="1">
      <alignment horizontal="right"/>
      <protection/>
    </xf>
    <xf numFmtId="49" fontId="10" fillId="35" borderId="15" xfId="55" applyNumberFormat="1" applyFont="1" applyFill="1" applyBorder="1" applyAlignment="1" applyProtection="1">
      <alignment horizontal="center" vertical="center" wrapText="1"/>
      <protection hidden="1"/>
    </xf>
    <xf numFmtId="49" fontId="10" fillId="35" borderId="12" xfId="55" applyNumberFormat="1" applyFont="1" applyFill="1" applyBorder="1" applyAlignment="1" applyProtection="1">
      <alignment horizontal="center" vertical="center" wrapText="1"/>
      <protection hidden="1"/>
    </xf>
    <xf numFmtId="0" fontId="10" fillId="35" borderId="15" xfId="55" applyNumberFormat="1" applyFont="1" applyFill="1" applyBorder="1" applyAlignment="1" applyProtection="1">
      <alignment horizontal="center" vertical="center" wrapText="1"/>
      <protection hidden="1"/>
    </xf>
    <xf numFmtId="0" fontId="10" fillId="35" borderId="12" xfId="55" applyNumberFormat="1" applyFont="1" applyFill="1" applyBorder="1" applyAlignment="1" applyProtection="1">
      <alignment horizontal="center" vertical="center" wrapText="1"/>
      <protection hidden="1"/>
    </xf>
    <xf numFmtId="0" fontId="10" fillId="35" borderId="11" xfId="55" applyFont="1" applyFill="1" applyBorder="1" applyAlignment="1" applyProtection="1">
      <alignment horizontal="center" vertical="center" wrapText="1"/>
      <protection hidden="1"/>
    </xf>
    <xf numFmtId="0" fontId="10" fillId="35" borderId="15" xfId="55" applyFont="1" applyFill="1" applyBorder="1" applyAlignment="1" applyProtection="1">
      <alignment horizontal="center" vertical="center" wrapText="1"/>
      <protection hidden="1"/>
    </xf>
    <xf numFmtId="0" fontId="10" fillId="35" borderId="12" xfId="55" applyFont="1" applyFill="1" applyBorder="1" applyAlignment="1" applyProtection="1">
      <alignment horizontal="center" vertical="center" wrapText="1"/>
      <protection hidden="1"/>
    </xf>
    <xf numFmtId="174" fontId="10" fillId="35" borderId="15" xfId="55" applyNumberFormat="1" applyFont="1" applyFill="1" applyBorder="1" applyAlignment="1" applyProtection="1">
      <alignment horizontal="center" vertical="center" wrapText="1"/>
      <protection hidden="1"/>
    </xf>
    <xf numFmtId="174" fontId="10" fillId="35" borderId="12" xfId="55" applyNumberFormat="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Alignment="1" applyProtection="1">
      <alignment horizontal="center"/>
      <protection/>
    </xf>
    <xf numFmtId="0" fontId="71" fillId="36" borderId="13" xfId="0" applyFont="1" applyFill="1" applyBorder="1" applyAlignment="1" applyProtection="1">
      <alignment horizontal="center" vertical="center" wrapText="1"/>
      <protection locked="0"/>
    </xf>
    <xf numFmtId="0" fontId="71" fillId="36" borderId="16" xfId="0" applyFont="1" applyFill="1" applyBorder="1" applyAlignment="1" applyProtection="1">
      <alignment horizontal="center" vertical="center" wrapText="1"/>
      <protection locked="0"/>
    </xf>
    <xf numFmtId="0" fontId="71" fillId="36" borderId="14" xfId="0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 horizontal="left" vertical="center" wrapText="1" indent="1"/>
      <protection locked="0"/>
    </xf>
    <xf numFmtId="17" fontId="79" fillId="33" borderId="13" xfId="0" applyNumberFormat="1" applyFont="1" applyFill="1" applyBorder="1" applyAlignment="1" applyProtection="1">
      <alignment horizontal="left" vertical="center" wrapText="1"/>
      <protection/>
    </xf>
    <xf numFmtId="17" fontId="79" fillId="33" borderId="16" xfId="0" applyNumberFormat="1" applyFont="1" applyFill="1" applyBorder="1" applyAlignment="1" applyProtection="1">
      <alignment horizontal="left" vertical="center" wrapText="1"/>
      <protection/>
    </xf>
    <xf numFmtId="0" fontId="71" fillId="33" borderId="13" xfId="0" applyFont="1" applyFill="1" applyBorder="1" applyAlignment="1" applyProtection="1">
      <alignment horizontal="center" vertical="center" wrapText="1"/>
      <protection/>
    </xf>
    <xf numFmtId="0" fontId="71" fillId="33" borderId="16" xfId="0" applyFont="1" applyFill="1" applyBorder="1" applyAlignment="1" applyProtection="1">
      <alignment horizontal="center" vertical="center" wrapText="1"/>
      <protection/>
    </xf>
    <xf numFmtId="0" fontId="71" fillId="33" borderId="14" xfId="0" applyFont="1" applyFill="1" applyBorder="1" applyAlignment="1" applyProtection="1">
      <alignment horizontal="center" vertical="center" wrapText="1"/>
      <protection/>
    </xf>
    <xf numFmtId="49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84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 wrapText="1"/>
      <protection locked="0"/>
    </xf>
    <xf numFmtId="0" fontId="85" fillId="0" borderId="0" xfId="0" applyFont="1" applyAlignment="1" applyProtection="1">
      <alignment horizontal="center" vertical="center" wrapText="1"/>
      <protection/>
    </xf>
    <xf numFmtId="0" fontId="71" fillId="33" borderId="10" xfId="0" applyNumberFormat="1" applyFont="1" applyFill="1" applyBorder="1" applyAlignment="1" applyProtection="1">
      <alignment horizontal="left" vertical="center" wrapText="1"/>
      <protection/>
    </xf>
    <xf numFmtId="0" fontId="71" fillId="0" borderId="13" xfId="0" applyFont="1" applyBorder="1" applyAlignment="1" applyProtection="1">
      <alignment horizontal="center" vertical="center" wrapText="1"/>
      <protection locked="0"/>
    </xf>
    <xf numFmtId="0" fontId="71" fillId="0" borderId="16" xfId="0" applyFont="1" applyBorder="1" applyAlignment="1" applyProtection="1">
      <alignment horizontal="center" vertical="center" wrapText="1"/>
      <protection locked="0"/>
    </xf>
    <xf numFmtId="0" fontId="71" fillId="0" borderId="14" xfId="0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14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79" fillId="33" borderId="17" xfId="0" applyFont="1" applyFill="1" applyBorder="1" applyAlignment="1" applyProtection="1">
      <alignment horizontal="left" vertical="center"/>
      <protection/>
    </xf>
    <xf numFmtId="0" fontId="79" fillId="33" borderId="18" xfId="0" applyFont="1" applyFill="1" applyBorder="1" applyAlignment="1" applyProtection="1">
      <alignment horizontal="left" vertical="center"/>
      <protection/>
    </xf>
    <xf numFmtId="0" fontId="79" fillId="33" borderId="19" xfId="0" applyFont="1" applyFill="1" applyBorder="1" applyAlignment="1" applyProtection="1">
      <alignment horizontal="left" vertical="center"/>
      <protection/>
    </xf>
    <xf numFmtId="0" fontId="79" fillId="33" borderId="20" xfId="0" applyFont="1" applyFill="1" applyBorder="1" applyAlignment="1" applyProtection="1">
      <alignment horizontal="left" vertical="center"/>
      <protection/>
    </xf>
    <xf numFmtId="0" fontId="79" fillId="33" borderId="21" xfId="0" applyFont="1" applyFill="1" applyBorder="1" applyAlignment="1" applyProtection="1">
      <alignment horizontal="left" vertical="center"/>
      <protection/>
    </xf>
    <xf numFmtId="0" fontId="79" fillId="33" borderId="22" xfId="0" applyFont="1" applyFill="1" applyBorder="1" applyAlignment="1" applyProtection="1">
      <alignment horizontal="left" vertical="center"/>
      <protection/>
    </xf>
    <xf numFmtId="0" fontId="86" fillId="0" borderId="13" xfId="0" applyFont="1" applyBorder="1" applyAlignment="1" applyProtection="1">
      <alignment horizontal="left" vertical="center" indent="1"/>
      <protection locked="0"/>
    </xf>
    <xf numFmtId="0" fontId="86" fillId="0" borderId="16" xfId="0" applyFont="1" applyBorder="1" applyAlignment="1" applyProtection="1" quotePrefix="1">
      <alignment horizontal="left" vertical="center" indent="1"/>
      <protection locked="0"/>
    </xf>
    <xf numFmtId="0" fontId="86" fillId="0" borderId="14" xfId="0" applyFont="1" applyBorder="1" applyAlignment="1" applyProtection="1" quotePrefix="1">
      <alignment horizontal="left" vertical="center" inden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 indent="1"/>
      <protection locked="0"/>
    </xf>
    <xf numFmtId="0" fontId="19" fillId="0" borderId="10" xfId="0" applyFont="1" applyBorder="1" applyAlignment="1" applyProtection="1">
      <alignment horizontal="left" vertical="center" wrapText="1" indent="1"/>
      <protection locked="0"/>
    </xf>
    <xf numFmtId="0" fontId="71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79" fillId="33" borderId="16" xfId="0" applyFont="1" applyFill="1" applyBorder="1" applyAlignment="1" applyProtection="1">
      <alignment horizontal="left" vertical="center"/>
      <protection/>
    </xf>
    <xf numFmtId="0" fontId="79" fillId="33" borderId="14" xfId="0" applyFont="1" applyFill="1" applyBorder="1" applyAlignment="1" applyProtection="1">
      <alignment horizontal="left" vertical="center"/>
      <protection/>
    </xf>
    <xf numFmtId="17" fontId="71" fillId="33" borderId="10" xfId="0" applyNumberFormat="1" applyFont="1" applyFill="1" applyBorder="1" applyAlignment="1" applyProtection="1">
      <alignment horizontal="left" vertical="center" wrapText="1"/>
      <protection/>
    </xf>
    <xf numFmtId="0" fontId="71" fillId="0" borderId="13" xfId="0" applyNumberFormat="1" applyFont="1" applyBorder="1" applyAlignment="1" applyProtection="1">
      <alignment horizontal="left" vertical="center" wrapText="1"/>
      <protection locked="0"/>
    </xf>
    <xf numFmtId="0" fontId="71" fillId="0" borderId="16" xfId="0" applyNumberFormat="1" applyFont="1" applyBorder="1" applyAlignment="1" applyProtection="1">
      <alignment horizontal="left" vertical="center" wrapText="1"/>
      <protection locked="0"/>
    </xf>
    <xf numFmtId="0" fontId="71" fillId="0" borderId="14" xfId="0" applyNumberFormat="1" applyFont="1" applyBorder="1" applyAlignment="1" applyProtection="1">
      <alignment horizontal="left" vertical="center" wrapText="1"/>
      <protection locked="0"/>
    </xf>
    <xf numFmtId="0" fontId="71" fillId="33" borderId="10" xfId="0" applyFont="1" applyFill="1" applyBorder="1" applyAlignment="1" applyProtection="1">
      <alignment horizontal="left" vertical="center" wrapText="1"/>
      <protection/>
    </xf>
    <xf numFmtId="0" fontId="71" fillId="0" borderId="13" xfId="0" applyFont="1" applyBorder="1" applyAlignment="1" applyProtection="1">
      <alignment horizontal="left" vertical="center" wrapText="1" indent="1"/>
      <protection locked="0"/>
    </xf>
    <xf numFmtId="0" fontId="71" fillId="0" borderId="16" xfId="0" applyFont="1" applyBorder="1" applyAlignment="1" applyProtection="1">
      <alignment horizontal="left" vertical="center" wrapText="1" indent="1"/>
      <protection locked="0"/>
    </xf>
    <xf numFmtId="0" fontId="71" fillId="0" borderId="14" xfId="0" applyFont="1" applyBorder="1" applyAlignment="1" applyProtection="1">
      <alignment horizontal="left" vertical="center" wrapText="1" indent="1"/>
      <protection locked="0"/>
    </xf>
    <xf numFmtId="0" fontId="7" fillId="37" borderId="16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left" vertical="center" wrapText="1"/>
      <protection locked="0"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75" fillId="33" borderId="10" xfId="0" applyFont="1" applyFill="1" applyBorder="1" applyAlignment="1" applyProtection="1">
      <alignment horizontal="center" vertical="center" wrapText="1"/>
      <protection/>
    </xf>
    <xf numFmtId="0" fontId="87" fillId="33" borderId="10" xfId="0" applyNumberFormat="1" applyFont="1" applyFill="1" applyBorder="1" applyAlignment="1" applyProtection="1">
      <alignment horizontal="left" vertical="center" wrapText="1"/>
      <protection/>
    </xf>
    <xf numFmtId="0" fontId="71" fillId="0" borderId="10" xfId="0" applyNumberFormat="1" applyFont="1" applyBorder="1" applyAlignment="1" applyProtection="1">
      <alignment horizontal="left" vertical="center" wrapText="1" indent="1"/>
      <protection locked="0"/>
    </xf>
    <xf numFmtId="0" fontId="71" fillId="0" borderId="10" xfId="0" applyNumberFormat="1" applyFont="1" applyBorder="1" applyAlignment="1" applyProtection="1" quotePrefix="1">
      <alignment horizontal="left" vertical="center" wrapText="1" indent="1"/>
      <protection locked="0"/>
    </xf>
    <xf numFmtId="0" fontId="71" fillId="0" borderId="13" xfId="0" applyNumberFormat="1" applyFont="1" applyBorder="1" applyAlignment="1" applyProtection="1" quotePrefix="1">
      <alignment horizontal="left" vertical="center" wrapText="1" indent="1"/>
      <protection locked="0"/>
    </xf>
    <xf numFmtId="0" fontId="71" fillId="0" borderId="16" xfId="0" applyNumberFormat="1" applyFont="1" applyBorder="1" applyAlignment="1" applyProtection="1" quotePrefix="1">
      <alignment horizontal="left" vertical="center" wrapText="1" indent="1"/>
      <protection locked="0"/>
    </xf>
    <xf numFmtId="0" fontId="71" fillId="0" borderId="14" xfId="0" applyNumberFormat="1" applyFont="1" applyBorder="1" applyAlignment="1" applyProtection="1" quotePrefix="1">
      <alignment horizontal="left" vertical="center" wrapText="1" indent="1"/>
      <protection locked="0"/>
    </xf>
    <xf numFmtId="0" fontId="79" fillId="33" borderId="13" xfId="0" applyFont="1" applyFill="1" applyBorder="1" applyAlignment="1" applyProtection="1">
      <alignment horizontal="left" vertical="center"/>
      <protection/>
    </xf>
    <xf numFmtId="0" fontId="71" fillId="0" borderId="17" xfId="0" applyNumberFormat="1" applyFont="1" applyBorder="1" applyAlignment="1" applyProtection="1">
      <alignment vertical="top" wrapText="1"/>
      <protection locked="0"/>
    </xf>
    <xf numFmtId="0" fontId="71" fillId="0" borderId="18" xfId="0" applyNumberFormat="1" applyFont="1" applyBorder="1" applyAlignment="1" applyProtection="1">
      <alignment vertical="top" wrapText="1"/>
      <protection locked="0"/>
    </xf>
    <xf numFmtId="0" fontId="71" fillId="0" borderId="19" xfId="0" applyNumberFormat="1" applyFont="1" applyBorder="1" applyAlignment="1" applyProtection="1">
      <alignment vertical="top" wrapText="1"/>
      <protection locked="0"/>
    </xf>
    <xf numFmtId="0" fontId="71" fillId="0" borderId="23" xfId="0" applyNumberFormat="1" applyFont="1" applyBorder="1" applyAlignment="1" applyProtection="1">
      <alignment vertical="top" wrapText="1"/>
      <protection locked="0"/>
    </xf>
    <xf numFmtId="0" fontId="71" fillId="0" borderId="0" xfId="0" applyNumberFormat="1" applyFont="1" applyBorder="1" applyAlignment="1" applyProtection="1">
      <alignment vertical="top" wrapText="1"/>
      <protection locked="0"/>
    </xf>
    <xf numFmtId="0" fontId="71" fillId="0" borderId="24" xfId="0" applyNumberFormat="1" applyFont="1" applyBorder="1" applyAlignment="1" applyProtection="1">
      <alignment vertical="top" wrapText="1"/>
      <protection locked="0"/>
    </xf>
    <xf numFmtId="0" fontId="71" fillId="0" borderId="20" xfId="0" applyNumberFormat="1" applyFont="1" applyBorder="1" applyAlignment="1" applyProtection="1">
      <alignment vertical="top" wrapText="1"/>
      <protection locked="0"/>
    </xf>
    <xf numFmtId="0" fontId="71" fillId="0" borderId="21" xfId="0" applyNumberFormat="1" applyFont="1" applyBorder="1" applyAlignment="1" applyProtection="1">
      <alignment vertical="top" wrapText="1"/>
      <protection locked="0"/>
    </xf>
    <xf numFmtId="0" fontId="71" fillId="0" borderId="22" xfId="0" applyNumberFormat="1" applyFont="1" applyBorder="1" applyAlignment="1" applyProtection="1">
      <alignment vertical="top" wrapText="1"/>
      <protection locked="0"/>
    </xf>
    <xf numFmtId="0" fontId="79" fillId="33" borderId="18" xfId="0" applyFont="1" applyFill="1" applyBorder="1" applyAlignment="1" applyProtection="1">
      <alignment horizontal="left" vertical="center"/>
      <protection/>
    </xf>
    <xf numFmtId="0" fontId="79" fillId="33" borderId="19" xfId="0" applyFont="1" applyFill="1" applyBorder="1" applyAlignment="1" applyProtection="1">
      <alignment horizontal="left" vertical="center"/>
      <protection/>
    </xf>
    <xf numFmtId="0" fontId="79" fillId="33" borderId="20" xfId="0" applyFont="1" applyFill="1" applyBorder="1" applyAlignment="1" applyProtection="1">
      <alignment horizontal="left" vertical="center"/>
      <protection/>
    </xf>
    <xf numFmtId="0" fontId="79" fillId="33" borderId="21" xfId="0" applyFont="1" applyFill="1" applyBorder="1" applyAlignment="1" applyProtection="1">
      <alignment horizontal="left" vertical="center"/>
      <protection/>
    </xf>
    <xf numFmtId="0" fontId="79" fillId="33" borderId="22" xfId="0" applyFont="1" applyFill="1" applyBorder="1" applyAlignment="1" applyProtection="1">
      <alignment horizontal="left" vertical="center"/>
      <protection/>
    </xf>
    <xf numFmtId="17" fontId="75" fillId="33" borderId="17" xfId="0" applyNumberFormat="1" applyFont="1" applyFill="1" applyBorder="1" applyAlignment="1" applyProtection="1">
      <alignment horizontal="center" vertical="center" wrapText="1"/>
      <protection/>
    </xf>
    <xf numFmtId="17" fontId="75" fillId="33" borderId="19" xfId="0" applyNumberFormat="1" applyFont="1" applyFill="1" applyBorder="1" applyAlignment="1" applyProtection="1">
      <alignment horizontal="center" vertical="center" wrapText="1"/>
      <protection/>
    </xf>
    <xf numFmtId="17" fontId="75" fillId="33" borderId="23" xfId="0" applyNumberFormat="1" applyFont="1" applyFill="1" applyBorder="1" applyAlignment="1" applyProtection="1">
      <alignment horizontal="center" vertical="center" wrapText="1"/>
      <protection/>
    </xf>
    <xf numFmtId="17" fontId="75" fillId="33" borderId="24" xfId="0" applyNumberFormat="1" applyFont="1" applyFill="1" applyBorder="1" applyAlignment="1" applyProtection="1">
      <alignment horizontal="center" vertical="center" wrapText="1"/>
      <protection/>
    </xf>
    <xf numFmtId="17" fontId="75" fillId="33" borderId="20" xfId="0" applyNumberFormat="1" applyFont="1" applyFill="1" applyBorder="1" applyAlignment="1" applyProtection="1">
      <alignment horizontal="center" vertical="center" wrapText="1"/>
      <protection/>
    </xf>
    <xf numFmtId="17" fontId="75" fillId="33" borderId="22" xfId="0" applyNumberFormat="1" applyFont="1" applyFill="1" applyBorder="1" applyAlignment="1" applyProtection="1">
      <alignment horizontal="center" vertical="center" wrapText="1"/>
      <protection/>
    </xf>
    <xf numFmtId="0" fontId="79" fillId="33" borderId="16" xfId="0" applyFont="1" applyFill="1" applyBorder="1" applyAlignment="1" applyProtection="1">
      <alignment horizontal="left" vertical="center"/>
      <protection/>
    </xf>
    <xf numFmtId="0" fontId="79" fillId="33" borderId="14" xfId="0" applyFont="1" applyFill="1" applyBorder="1" applyAlignment="1" applyProtection="1">
      <alignment horizontal="left" vertical="center"/>
      <protection/>
    </xf>
    <xf numFmtId="17" fontId="71" fillId="0" borderId="13" xfId="0" applyNumberFormat="1" applyFont="1" applyBorder="1" applyAlignment="1" applyProtection="1">
      <alignment horizontal="left" vertical="center" wrapText="1" indent="1"/>
      <protection locked="0"/>
    </xf>
    <xf numFmtId="17" fontId="71" fillId="0" borderId="16" xfId="0" applyNumberFormat="1" applyFont="1" applyBorder="1" applyAlignment="1" applyProtection="1">
      <alignment horizontal="left" vertical="center" wrapText="1" indent="1"/>
      <protection locked="0"/>
    </xf>
    <xf numFmtId="17" fontId="71" fillId="0" borderId="14" xfId="0" applyNumberFormat="1" applyFont="1" applyBorder="1" applyAlignment="1" applyProtection="1">
      <alignment horizontal="left" vertical="center" wrapText="1" indent="1"/>
      <protection locked="0"/>
    </xf>
    <xf numFmtId="0" fontId="75" fillId="33" borderId="17" xfId="0" applyFont="1" applyFill="1" applyBorder="1" applyAlignment="1" applyProtection="1">
      <alignment horizontal="center" vertical="center" wrapText="1"/>
      <protection/>
    </xf>
    <xf numFmtId="0" fontId="75" fillId="33" borderId="19" xfId="0" applyFont="1" applyFill="1" applyBorder="1" applyAlignment="1" applyProtection="1">
      <alignment horizontal="center" vertical="center" wrapText="1"/>
      <protection/>
    </xf>
    <xf numFmtId="0" fontId="75" fillId="33" borderId="20" xfId="0" applyFont="1" applyFill="1" applyBorder="1" applyAlignment="1" applyProtection="1">
      <alignment horizontal="center" vertical="center" wrapText="1"/>
      <protection/>
    </xf>
    <xf numFmtId="0" fontId="75" fillId="33" borderId="22" xfId="0" applyFont="1" applyFill="1" applyBorder="1" applyAlignment="1" applyProtection="1">
      <alignment horizontal="center" vertical="center" wrapText="1"/>
      <protection/>
    </xf>
    <xf numFmtId="0" fontId="71" fillId="0" borderId="13" xfId="0" applyNumberFormat="1" applyFont="1" applyBorder="1" applyAlignment="1" applyProtection="1">
      <alignment horizontal="left" vertical="center" wrapText="1" indent="1"/>
      <protection locked="0"/>
    </xf>
    <xf numFmtId="0" fontId="71" fillId="0" borderId="16" xfId="0" applyNumberFormat="1" applyFont="1" applyBorder="1" applyAlignment="1" applyProtection="1">
      <alignment horizontal="left" vertical="center" wrapText="1" indent="1"/>
      <protection locked="0"/>
    </xf>
    <xf numFmtId="0" fontId="7" fillId="0" borderId="13" xfId="0" applyNumberFormat="1" applyFont="1" applyBorder="1" applyAlignment="1" applyProtection="1">
      <alignment horizontal="left" vertical="center" wrapText="1" indent="1"/>
      <protection locked="0"/>
    </xf>
    <xf numFmtId="0" fontId="7" fillId="0" borderId="16" xfId="0" applyNumberFormat="1" applyFont="1" applyBorder="1" applyAlignment="1" applyProtection="1">
      <alignment horizontal="left" vertical="center" wrapText="1" indent="1"/>
      <protection locked="0"/>
    </xf>
    <xf numFmtId="0" fontId="7" fillId="0" borderId="14" xfId="0" applyNumberFormat="1" applyFont="1" applyBorder="1" applyAlignment="1" applyProtection="1">
      <alignment horizontal="left" vertical="center" wrapText="1" indent="1"/>
      <protection locked="0"/>
    </xf>
    <xf numFmtId="0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71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71" fillId="33" borderId="10" xfId="0" applyNumberFormat="1" applyFont="1" applyFill="1" applyBorder="1" applyAlignment="1" applyProtection="1">
      <alignment horizontal="center" vertical="center" wrapText="1"/>
      <protection/>
    </xf>
    <xf numFmtId="0" fontId="87" fillId="33" borderId="13" xfId="0" applyNumberFormat="1" applyFont="1" applyFill="1" applyBorder="1" applyAlignment="1" applyProtection="1">
      <alignment horizontal="left" vertical="center" wrapText="1"/>
      <protection/>
    </xf>
    <xf numFmtId="0" fontId="87" fillId="33" borderId="14" xfId="0" applyNumberFormat="1" applyFont="1" applyFill="1" applyBorder="1" applyAlignment="1" applyProtection="1">
      <alignment horizontal="left" vertical="center" wrapText="1"/>
      <protection/>
    </xf>
    <xf numFmtId="0" fontId="71" fillId="33" borderId="13" xfId="0" applyNumberFormat="1" applyFont="1" applyFill="1" applyBorder="1" applyAlignment="1" applyProtection="1">
      <alignment horizontal="left" vertical="center" wrapText="1"/>
      <protection/>
    </xf>
    <xf numFmtId="0" fontId="71" fillId="33" borderId="16" xfId="0" applyNumberFormat="1" applyFont="1" applyFill="1" applyBorder="1" applyAlignment="1" applyProtection="1">
      <alignment horizontal="left" vertical="center" wrapText="1"/>
      <protection/>
    </xf>
    <xf numFmtId="0" fontId="71" fillId="33" borderId="14" xfId="0" applyNumberFormat="1" applyFont="1" applyFill="1" applyBorder="1" applyAlignment="1" applyProtection="1">
      <alignment horizontal="left" vertical="center" wrapText="1"/>
      <protection/>
    </xf>
    <xf numFmtId="0" fontId="75" fillId="33" borderId="13" xfId="0" applyFont="1" applyFill="1" applyBorder="1" applyAlignment="1" applyProtection="1">
      <alignment horizontal="center" vertical="center" wrapText="1"/>
      <protection/>
    </xf>
    <xf numFmtId="0" fontId="75" fillId="33" borderId="14" xfId="0" applyFont="1" applyFill="1" applyBorder="1" applyAlignment="1" applyProtection="1">
      <alignment horizontal="center" vertical="center" wrapText="1"/>
      <protection/>
    </xf>
    <xf numFmtId="17" fontId="75" fillId="33" borderId="13" xfId="0" applyNumberFormat="1" applyFont="1" applyFill="1" applyBorder="1" applyAlignment="1" applyProtection="1">
      <alignment horizontal="center" vertical="center" wrapText="1"/>
      <protection/>
    </xf>
    <xf numFmtId="17" fontId="75" fillId="33" borderId="16" xfId="0" applyNumberFormat="1" applyFont="1" applyFill="1" applyBorder="1" applyAlignment="1" applyProtection="1">
      <alignment horizontal="center" vertical="center" wrapText="1"/>
      <protection/>
    </xf>
    <xf numFmtId="17" fontId="75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20" xfId="0" applyFont="1" applyFill="1" applyBorder="1" applyAlignment="1" applyProtection="1">
      <alignment horizontal="left" vertical="center" wrapText="1"/>
      <protection/>
    </xf>
    <xf numFmtId="0" fontId="71" fillId="33" borderId="22" xfId="0" applyFont="1" applyFill="1" applyBorder="1" applyAlignment="1" applyProtection="1">
      <alignment horizontal="left" vertical="center" wrapText="1"/>
      <protection/>
    </xf>
    <xf numFmtId="17" fontId="75" fillId="33" borderId="25" xfId="0" applyNumberFormat="1" applyFont="1" applyFill="1" applyBorder="1" applyAlignment="1" applyProtection="1">
      <alignment horizontal="center" vertical="center" wrapText="1"/>
      <protection/>
    </xf>
    <xf numFmtId="17" fontId="75" fillId="33" borderId="26" xfId="0" applyNumberFormat="1" applyFont="1" applyFill="1" applyBorder="1" applyAlignment="1" applyProtection="1">
      <alignment horizontal="center" vertical="center" wrapText="1"/>
      <protection/>
    </xf>
    <xf numFmtId="0" fontId="71" fillId="0" borderId="17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71" fillId="0" borderId="20" xfId="0" applyFont="1" applyBorder="1" applyAlignment="1" applyProtection="1">
      <alignment horizontal="center" vertical="center" wrapText="1"/>
      <protection locked="0"/>
    </xf>
    <xf numFmtId="0" fontId="71" fillId="0" borderId="21" xfId="0" applyFont="1" applyBorder="1" applyAlignment="1" applyProtection="1">
      <alignment horizontal="center" vertical="center" wrapText="1"/>
      <protection locked="0"/>
    </xf>
    <xf numFmtId="0" fontId="75" fillId="33" borderId="20" xfId="0" applyFont="1" applyFill="1" applyBorder="1" applyAlignment="1" applyProtection="1">
      <alignment horizontal="left" vertical="center" wrapText="1"/>
      <protection/>
    </xf>
    <xf numFmtId="0" fontId="75" fillId="33" borderId="22" xfId="0" applyFont="1" applyFill="1" applyBorder="1" applyAlignment="1" applyProtection="1">
      <alignment horizontal="left" vertical="center" wrapText="1"/>
      <protection/>
    </xf>
    <xf numFmtId="0" fontId="71" fillId="0" borderId="16" xfId="0" applyFont="1" applyBorder="1" applyAlignment="1" applyProtection="1">
      <alignment horizontal="left" vertical="center" wrapText="1"/>
      <protection locked="0"/>
    </xf>
    <xf numFmtId="0" fontId="71" fillId="0" borderId="13" xfId="0" applyFont="1" applyBorder="1" applyAlignment="1" applyProtection="1">
      <alignment horizontal="left" vertical="center" wrapText="1"/>
      <protection/>
    </xf>
    <xf numFmtId="0" fontId="71" fillId="0" borderId="14" xfId="0" applyFont="1" applyBorder="1" applyAlignment="1" applyProtection="1">
      <alignment horizontal="left" vertical="center" wrapText="1"/>
      <protection/>
    </xf>
    <xf numFmtId="0" fontId="88" fillId="36" borderId="0" xfId="0" applyFont="1" applyFill="1" applyAlignment="1" applyProtection="1">
      <alignment horizontal="center" vertical="center" wrapText="1"/>
      <protection locked="0"/>
    </xf>
    <xf numFmtId="0" fontId="71" fillId="36" borderId="0" xfId="0" applyFont="1" applyFill="1" applyAlignment="1" applyProtection="1">
      <alignment horizontal="center" vertical="center" wrapText="1"/>
      <protection locked="0"/>
    </xf>
    <xf numFmtId="0" fontId="75" fillId="33" borderId="16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Alignment="1" applyProtection="1">
      <alignment horizontal="center" vertical="center"/>
      <protection/>
    </xf>
    <xf numFmtId="0" fontId="89" fillId="0" borderId="21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left" vertical="center" wrapText="1"/>
      <protection locked="0"/>
    </xf>
    <xf numFmtId="0" fontId="75" fillId="33" borderId="13" xfId="0" applyFont="1" applyFill="1" applyBorder="1" applyAlignment="1" applyProtection="1">
      <alignment horizontal="left" vertical="center" wrapText="1"/>
      <protection/>
    </xf>
    <xf numFmtId="0" fontId="75" fillId="33" borderId="14" xfId="0" applyFont="1" applyFill="1" applyBorder="1" applyAlignment="1" applyProtection="1">
      <alignment horizontal="left" vertical="center" wrapText="1"/>
      <protection/>
    </xf>
    <xf numFmtId="0" fontId="71" fillId="0" borderId="16" xfId="0" applyFont="1" applyBorder="1" applyAlignment="1" applyProtection="1" quotePrefix="1">
      <alignment horizontal="left" vertical="center" wrapText="1"/>
      <protection locked="0"/>
    </xf>
    <xf numFmtId="0" fontId="71" fillId="0" borderId="0" xfId="0" applyFont="1" applyAlignment="1" applyProtection="1" quotePrefix="1">
      <alignment horizontal="left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1" fillId="0" borderId="17" xfId="0" applyNumberFormat="1" applyFont="1" applyBorder="1" applyAlignment="1" applyProtection="1">
      <alignment horizontal="left" vertical="top" wrapText="1"/>
      <protection locked="0"/>
    </xf>
    <xf numFmtId="0" fontId="71" fillId="0" borderId="18" xfId="0" applyNumberFormat="1" applyFont="1" applyBorder="1" applyAlignment="1" applyProtection="1">
      <alignment horizontal="left" vertical="top" wrapText="1"/>
      <protection locked="0"/>
    </xf>
    <xf numFmtId="0" fontId="71" fillId="0" borderId="19" xfId="0" applyNumberFormat="1" applyFont="1" applyBorder="1" applyAlignment="1" applyProtection="1">
      <alignment horizontal="left" vertical="top" wrapText="1"/>
      <protection locked="0"/>
    </xf>
    <xf numFmtId="0" fontId="71" fillId="0" borderId="23" xfId="0" applyNumberFormat="1" applyFont="1" applyBorder="1" applyAlignment="1" applyProtection="1">
      <alignment horizontal="left" vertical="top" wrapText="1"/>
      <protection locked="0"/>
    </xf>
    <xf numFmtId="0" fontId="71" fillId="0" borderId="0" xfId="0" applyNumberFormat="1" applyFont="1" applyBorder="1" applyAlignment="1" applyProtection="1">
      <alignment horizontal="left" vertical="top" wrapText="1"/>
      <protection locked="0"/>
    </xf>
    <xf numFmtId="0" fontId="71" fillId="0" borderId="24" xfId="0" applyNumberFormat="1" applyFont="1" applyBorder="1" applyAlignment="1" applyProtection="1">
      <alignment horizontal="left" vertical="top" wrapText="1"/>
      <protection locked="0"/>
    </xf>
    <xf numFmtId="0" fontId="71" fillId="0" borderId="20" xfId="0" applyNumberFormat="1" applyFont="1" applyBorder="1" applyAlignment="1" applyProtection="1">
      <alignment horizontal="left" vertical="top" wrapText="1"/>
      <protection locked="0"/>
    </xf>
    <xf numFmtId="0" fontId="71" fillId="0" borderId="21" xfId="0" applyNumberFormat="1" applyFont="1" applyBorder="1" applyAlignment="1" applyProtection="1">
      <alignment horizontal="left" vertical="top" wrapText="1"/>
      <protection locked="0"/>
    </xf>
    <xf numFmtId="0" fontId="71" fillId="0" borderId="22" xfId="0" applyNumberFormat="1" applyFont="1" applyBorder="1" applyAlignment="1" applyProtection="1">
      <alignment horizontal="left" vertical="top" wrapText="1"/>
      <protection locked="0"/>
    </xf>
    <xf numFmtId="17" fontId="75" fillId="36" borderId="13" xfId="0" applyNumberFormat="1" applyFont="1" applyFill="1" applyBorder="1" applyAlignment="1" applyProtection="1" quotePrefix="1">
      <alignment horizontal="left" vertical="center"/>
      <protection locked="0"/>
    </xf>
    <xf numFmtId="17" fontId="75" fillId="36" borderId="16" xfId="0" applyNumberFormat="1" applyFont="1" applyFill="1" applyBorder="1" applyAlignment="1" applyProtection="1" quotePrefix="1">
      <alignment horizontal="left" vertical="center"/>
      <protection locked="0"/>
    </xf>
    <xf numFmtId="17" fontId="75" fillId="36" borderId="14" xfId="0" applyNumberFormat="1" applyFont="1" applyFill="1" applyBorder="1" applyAlignment="1" applyProtection="1" quotePrefix="1">
      <alignment horizontal="left" vertical="center"/>
      <protection locked="0"/>
    </xf>
    <xf numFmtId="0" fontId="90" fillId="0" borderId="0" xfId="0" applyFont="1" applyAlignment="1" applyProtection="1">
      <alignment horizontal="center" vertical="center" wrapText="1"/>
      <protection/>
    </xf>
    <xf numFmtId="0" fontId="71" fillId="34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304800</xdr:colOff>
      <xdr:row>1</xdr:row>
      <xdr:rowOff>95250</xdr:rowOff>
    </xdr:from>
    <xdr:to>
      <xdr:col>18</xdr:col>
      <xdr:colOff>390525</xdr:colOff>
      <xdr:row>7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43725" y="200025"/>
          <a:ext cx="1171575" cy="1276350"/>
        </a:xfrm>
        <a:prstGeom prst="rect">
          <a:avLst/>
        </a:prstGeom>
        <a:solidFill>
          <a:srgbClr val="FFFFFF"/>
        </a:solidFill>
        <a:ln w="635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100330" tIns="54610" rIns="100330" bIns="54610" anchor="ctr"/>
        <a:p>
          <a:pPr algn="ctr">
            <a:defRPr/>
          </a:pPr>
          <a:r>
            <a:rPr lang="en-US" cap="none" sz="1400" b="1" i="1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Hình</a:t>
          </a:r>
          <a:r>
            <a:rPr lang="en-US" cap="none" sz="1400" b="1" i="1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 ảnh đại diện 
</a:t>
          </a:r>
          <a:r>
            <a:rPr lang="en-US" cap="none" sz="1000" b="1" i="1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(thẻ  3x4 hoặc 
chân dung -
</a:t>
          </a:r>
          <a:r>
            <a:rPr lang="en-US" cap="none" sz="1000" b="1" i="1" u="none" baseline="0">
              <a:solidFill>
                <a:srgbClr val="969696"/>
              </a:solidFill>
              <a:latin typeface="Times New Roman"/>
              <a:ea typeface="Times New Roman"/>
              <a:cs typeface="Times New Roman"/>
            </a:rPr>
            <a:t> Bắt buộc)</a:t>
          </a:r>
        </a:p>
      </xdr:txBody>
    </xdr:sp>
    <xdr:clientData fLocksWithSheet="0"/>
  </xdr:twoCellAnchor>
  <xdr:twoCellAnchor editAs="oneCell">
    <xdr:from>
      <xdr:col>0</xdr:col>
      <xdr:colOff>85725</xdr:colOff>
      <xdr:row>1</xdr:row>
      <xdr:rowOff>19050</xdr:rowOff>
    </xdr:from>
    <xdr:to>
      <xdr:col>9</xdr:col>
      <xdr:colOff>152400</xdr:colOff>
      <xdr:row>3</xdr:row>
      <xdr:rowOff>190500</xdr:rowOff>
    </xdr:to>
    <xdr:pic>
      <xdr:nvPicPr>
        <xdr:cNvPr id="2" name="Picture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3771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</xdr:row>
      <xdr:rowOff>180975</xdr:rowOff>
    </xdr:from>
    <xdr:to>
      <xdr:col>9</xdr:col>
      <xdr:colOff>133350</xdr:colOff>
      <xdr:row>3</xdr:row>
      <xdr:rowOff>180975</xdr:rowOff>
    </xdr:to>
    <xdr:sp>
      <xdr:nvSpPr>
        <xdr:cNvPr id="3" name="Straight Connector 4"/>
        <xdr:cNvSpPr>
          <a:spLocks/>
        </xdr:cNvSpPr>
      </xdr:nvSpPr>
      <xdr:spPr>
        <a:xfrm>
          <a:off x="819150" y="723900"/>
          <a:ext cx="3019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ung%20Pham\Documents\Table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0.33\quan%20ly%20nhan%20su\quan%20ly%20nhan%20su\Google%20Drive\Eximbank\01%20Cong%20tac%20tuyen%20dung\02%20-%20Danh%20sach%20ung%20vien%20thi%20tuyen,%20phong%20van\KV%20Tp.HCM\#2%20Quy%20I-2015\1503.31%20DS%20ung%20vien%20du%20tuyen%20Dot%202%20-%20Quy%20I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"/>
      <sheetName val="Sheet1"/>
      <sheetName val="CBBH"/>
      <sheetName val="G1"/>
      <sheetName val="G2"/>
      <sheetName val="PV CBBH"/>
      <sheetName val="Sheet4"/>
      <sheetName val="PV CBBH (BS)"/>
      <sheetName val="CBBH.C-Sign"/>
      <sheetName val="CBBH.S-Sign"/>
    </sheetNames>
    <sheetDataSet>
      <sheetData sheetId="0">
        <row r="7">
          <cell r="B7" t="str">
            <v>HS-</v>
          </cell>
          <cell r="H7" t="str">
            <v>913637838</v>
          </cell>
        </row>
        <row r="8">
          <cell r="B8" t="str">
            <v>HS-</v>
          </cell>
          <cell r="H8" t="str">
            <v>979721182</v>
          </cell>
        </row>
        <row r="9">
          <cell r="B9" t="str">
            <v>HS-</v>
          </cell>
          <cell r="H9" t="str">
            <v>1667303021</v>
          </cell>
        </row>
        <row r="10">
          <cell r="B10" t="str">
            <v>HS-</v>
          </cell>
          <cell r="H10" t="str">
            <v>945112236</v>
          </cell>
        </row>
        <row r="11">
          <cell r="B11" t="str">
            <v>HS-</v>
          </cell>
          <cell r="H11" t="str">
            <v>939400905</v>
          </cell>
        </row>
        <row r="12">
          <cell r="B12" t="str">
            <v>HS-</v>
          </cell>
          <cell r="H12" t="str">
            <v>975193934</v>
          </cell>
        </row>
        <row r="13">
          <cell r="B13" t="str">
            <v>HS-</v>
          </cell>
          <cell r="H13" t="str">
            <v>908565625</v>
          </cell>
        </row>
        <row r="14">
          <cell r="B14" t="str">
            <v>HS-</v>
          </cell>
          <cell r="H14" t="str">
            <v>932783788</v>
          </cell>
        </row>
        <row r="15">
          <cell r="B15" t="str">
            <v>HS-</v>
          </cell>
          <cell r="H15" t="str">
            <v>1239611855</v>
          </cell>
        </row>
        <row r="16">
          <cell r="B16" t="str">
            <v>HS-</v>
          </cell>
          <cell r="H16" t="str">
            <v>985262997</v>
          </cell>
        </row>
        <row r="17">
          <cell r="B17" t="str">
            <v>HS-</v>
          </cell>
          <cell r="H17" t="str">
            <v>1688225785</v>
          </cell>
        </row>
        <row r="18">
          <cell r="B18" t="str">
            <v>HS-</v>
          </cell>
          <cell r="H18" t="str">
            <v>1669106686</v>
          </cell>
        </row>
        <row r="19">
          <cell r="B19" t="str">
            <v>HS-</v>
          </cell>
          <cell r="H19" t="str">
            <v>937148717</v>
          </cell>
        </row>
        <row r="20">
          <cell r="B20" t="str">
            <v>HS-</v>
          </cell>
          <cell r="H20" t="str">
            <v>1679211405</v>
          </cell>
        </row>
        <row r="21">
          <cell r="B21" t="str">
            <v>HS-</v>
          </cell>
          <cell r="H21" t="str">
            <v>938953936</v>
          </cell>
        </row>
        <row r="22">
          <cell r="B22" t="str">
            <v>HS-</v>
          </cell>
          <cell r="H22" t="str">
            <v>1692002788</v>
          </cell>
        </row>
        <row r="23">
          <cell r="B23" t="str">
            <v>HS-</v>
          </cell>
          <cell r="H23" t="str">
            <v>934103242</v>
          </cell>
        </row>
        <row r="24">
          <cell r="B24" t="str">
            <v>HS-</v>
          </cell>
          <cell r="H24" t="str">
            <v>1262510932</v>
          </cell>
        </row>
        <row r="25">
          <cell r="B25" t="str">
            <v>HS-</v>
          </cell>
          <cell r="H25" t="str">
            <v>906589678</v>
          </cell>
        </row>
        <row r="26">
          <cell r="B26" t="str">
            <v>HS-</v>
          </cell>
          <cell r="H26" t="str">
            <v>98526997</v>
          </cell>
        </row>
        <row r="27">
          <cell r="B27" t="str">
            <v>HS-</v>
          </cell>
          <cell r="H27" t="str">
            <v>901230599</v>
          </cell>
        </row>
        <row r="28">
          <cell r="B28" t="str">
            <v>HS-</v>
          </cell>
        </row>
        <row r="29">
          <cell r="B29" t="str">
            <v>HS-</v>
          </cell>
          <cell r="H29" t="str">
            <v>944969600</v>
          </cell>
        </row>
        <row r="30">
          <cell r="B30" t="str">
            <v>HS-</v>
          </cell>
          <cell r="H30" t="str">
            <v>1693854843</v>
          </cell>
        </row>
        <row r="31">
          <cell r="B31" t="str">
            <v>HS-</v>
          </cell>
          <cell r="H31" t="str">
            <v>985296257</v>
          </cell>
        </row>
        <row r="32">
          <cell r="B32" t="str">
            <v>HS-</v>
          </cell>
          <cell r="H32" t="str">
            <v>909821238</v>
          </cell>
        </row>
        <row r="33">
          <cell r="B33" t="str">
            <v>HS-</v>
          </cell>
          <cell r="H33" t="str">
            <v>938153986</v>
          </cell>
        </row>
        <row r="34">
          <cell r="B34" t="str">
            <v>HS-</v>
          </cell>
          <cell r="H34" t="str">
            <v>919541738</v>
          </cell>
        </row>
        <row r="35">
          <cell r="B35" t="str">
            <v>HS-</v>
          </cell>
          <cell r="H35" t="str">
            <v>903908557</v>
          </cell>
        </row>
        <row r="36">
          <cell r="B36" t="str">
            <v>HS-</v>
          </cell>
          <cell r="H36" t="str">
            <v>1229034554</v>
          </cell>
        </row>
        <row r="37">
          <cell r="B37" t="str">
            <v>HS-</v>
          </cell>
          <cell r="H37" t="str">
            <v>983704635</v>
          </cell>
        </row>
        <row r="38">
          <cell r="B38" t="str">
            <v>HS-</v>
          </cell>
          <cell r="H38" t="str">
            <v>1649893690</v>
          </cell>
        </row>
        <row r="39">
          <cell r="B39" t="str">
            <v>HS-</v>
          </cell>
          <cell r="H39" t="str">
            <v>909004497</v>
          </cell>
        </row>
        <row r="40">
          <cell r="B40" t="str">
            <v>HS-</v>
          </cell>
          <cell r="H40" t="str">
            <v>913813233</v>
          </cell>
        </row>
        <row r="41">
          <cell r="B41" t="str">
            <v>HS-</v>
          </cell>
          <cell r="H41" t="str">
            <v>948803672</v>
          </cell>
        </row>
        <row r="42">
          <cell r="B42" t="str">
            <v>HS-</v>
          </cell>
          <cell r="H42" t="str">
            <v>933113361</v>
          </cell>
        </row>
        <row r="43">
          <cell r="B43" t="str">
            <v>HS-</v>
          </cell>
          <cell r="H43" t="str">
            <v>1649573120</v>
          </cell>
        </row>
        <row r="44">
          <cell r="B44" t="str">
            <v>HS-</v>
          </cell>
          <cell r="H44" t="str">
            <v>908178717</v>
          </cell>
        </row>
        <row r="45">
          <cell r="B45" t="str">
            <v>HS-</v>
          </cell>
          <cell r="H45" t="str">
            <v>904375135</v>
          </cell>
        </row>
        <row r="46">
          <cell r="B46" t="str">
            <v>HS-</v>
          </cell>
          <cell r="H46" t="str">
            <v>906906335</v>
          </cell>
        </row>
        <row r="47">
          <cell r="B47" t="str">
            <v>HS-</v>
          </cell>
          <cell r="H47" t="str">
            <v>919916264</v>
          </cell>
        </row>
        <row r="48">
          <cell r="B48" t="str">
            <v>HS-</v>
          </cell>
          <cell r="H48" t="str">
            <v>987202002906475179</v>
          </cell>
        </row>
        <row r="49">
          <cell r="B49" t="str">
            <v>HS-</v>
          </cell>
          <cell r="H49" t="str">
            <v>1656132548</v>
          </cell>
        </row>
        <row r="50">
          <cell r="B50" t="str">
            <v>HS-</v>
          </cell>
          <cell r="H50" t="str">
            <v>938388897</v>
          </cell>
        </row>
        <row r="51">
          <cell r="B51" t="str">
            <v>HS-</v>
          </cell>
          <cell r="H51" t="str">
            <v>906634798</v>
          </cell>
        </row>
        <row r="52">
          <cell r="B52" t="str">
            <v>HS-</v>
          </cell>
          <cell r="H52" t="str">
            <v>973492929</v>
          </cell>
        </row>
        <row r="53">
          <cell r="B53" t="str">
            <v>HS-</v>
          </cell>
          <cell r="H53" t="str">
            <v>938127377</v>
          </cell>
        </row>
        <row r="54">
          <cell r="B54" t="str">
            <v>HS-</v>
          </cell>
          <cell r="H54" t="str">
            <v>1203112459</v>
          </cell>
        </row>
        <row r="55">
          <cell r="B55" t="str">
            <v>HS-</v>
          </cell>
          <cell r="H55" t="str">
            <v>906827795903915505</v>
          </cell>
        </row>
        <row r="56">
          <cell r="B56" t="str">
            <v>HS-</v>
          </cell>
          <cell r="H56" t="str">
            <v>938173043</v>
          </cell>
        </row>
        <row r="57">
          <cell r="B57" t="str">
            <v>HS-</v>
          </cell>
          <cell r="H57" t="str">
            <v>906266674</v>
          </cell>
        </row>
        <row r="58">
          <cell r="B58" t="str">
            <v>HS-</v>
          </cell>
          <cell r="H58" t="str">
            <v>938456876</v>
          </cell>
        </row>
        <row r="59">
          <cell r="B59" t="str">
            <v>HS-</v>
          </cell>
          <cell r="H59" t="str">
            <v>906826520</v>
          </cell>
        </row>
        <row r="60">
          <cell r="B60" t="str">
            <v>HB-</v>
          </cell>
          <cell r="H60">
            <v>944114986</v>
          </cell>
        </row>
        <row r="61">
          <cell r="B61" t="str">
            <v>HB-</v>
          </cell>
          <cell r="H61">
            <v>933334691</v>
          </cell>
        </row>
        <row r="62">
          <cell r="B62" t="str">
            <v>HB-</v>
          </cell>
          <cell r="H62">
            <v>984199597</v>
          </cell>
        </row>
        <row r="63">
          <cell r="B63" t="str">
            <v>HB-</v>
          </cell>
          <cell r="H63">
            <v>983033993</v>
          </cell>
        </row>
        <row r="64">
          <cell r="B64" t="str">
            <v>HB-</v>
          </cell>
          <cell r="H64">
            <v>1217017747</v>
          </cell>
        </row>
        <row r="65">
          <cell r="B65" t="str">
            <v>HB-</v>
          </cell>
          <cell r="H65" t="str">
            <v>1696656637</v>
          </cell>
        </row>
        <row r="66">
          <cell r="B66" t="str">
            <v>HB-</v>
          </cell>
          <cell r="H66" t="str">
            <v>907896181</v>
          </cell>
        </row>
        <row r="67">
          <cell r="B67" t="str">
            <v>HB-</v>
          </cell>
          <cell r="H67" t="str">
            <v>1692022117</v>
          </cell>
        </row>
        <row r="68">
          <cell r="B68" t="str">
            <v>BT-</v>
          </cell>
          <cell r="H68" t="str">
            <v>903061192</v>
          </cell>
        </row>
        <row r="69">
          <cell r="B69" t="str">
            <v>BT-</v>
          </cell>
          <cell r="H69" t="str">
            <v>947590825</v>
          </cell>
        </row>
        <row r="70">
          <cell r="B70" t="str">
            <v>BT-</v>
          </cell>
          <cell r="H70" t="str">
            <v>1647020790</v>
          </cell>
        </row>
        <row r="71">
          <cell r="B71" t="str">
            <v>BT-</v>
          </cell>
          <cell r="H71" t="str">
            <v>989954504</v>
          </cell>
        </row>
        <row r="72">
          <cell r="B72" t="str">
            <v>BT-</v>
          </cell>
          <cell r="H72" t="str">
            <v>1285683456</v>
          </cell>
        </row>
        <row r="73">
          <cell r="B73" t="str">
            <v>BT-</v>
          </cell>
          <cell r="H73" t="str">
            <v>1656246026</v>
          </cell>
        </row>
        <row r="74">
          <cell r="B74" t="str">
            <v>BT-</v>
          </cell>
          <cell r="H74" t="str">
            <v>986473659</v>
          </cell>
        </row>
        <row r="75">
          <cell r="B75" t="str">
            <v>HCM-</v>
          </cell>
          <cell r="H75" t="str">
            <v>933433729</v>
          </cell>
        </row>
        <row r="76">
          <cell r="B76" t="str">
            <v>HCM-</v>
          </cell>
          <cell r="H76" t="str">
            <v>989777057</v>
          </cell>
        </row>
        <row r="77">
          <cell r="B77" t="str">
            <v>HCM-</v>
          </cell>
          <cell r="H77" t="str">
            <v>902769210</v>
          </cell>
        </row>
        <row r="78">
          <cell r="B78" t="str">
            <v>HCM-</v>
          </cell>
          <cell r="H78" t="str">
            <v>1223881368</v>
          </cell>
        </row>
        <row r="79">
          <cell r="B79" t="str">
            <v>HCM-</v>
          </cell>
          <cell r="H79" t="str">
            <v>905328822</v>
          </cell>
        </row>
        <row r="80">
          <cell r="B80" t="str">
            <v>HCM-</v>
          </cell>
          <cell r="H80" t="str">
            <v>965016805</v>
          </cell>
        </row>
        <row r="81">
          <cell r="B81" t="str">
            <v>HCM-</v>
          </cell>
          <cell r="H81" t="str">
            <v>938430698</v>
          </cell>
        </row>
        <row r="82">
          <cell r="B82" t="str">
            <v>HCM-</v>
          </cell>
          <cell r="H82" t="str">
            <v>979891354</v>
          </cell>
        </row>
        <row r="83">
          <cell r="B83" t="str">
            <v>HCM-</v>
          </cell>
          <cell r="H83" t="str">
            <v>968852859</v>
          </cell>
        </row>
        <row r="84">
          <cell r="B84" t="str">
            <v>HCM-</v>
          </cell>
          <cell r="H84" t="str">
            <v>905663193</v>
          </cell>
        </row>
        <row r="85">
          <cell r="B85" t="str">
            <v>HCM-</v>
          </cell>
          <cell r="H85" t="str">
            <v>909798848</v>
          </cell>
        </row>
        <row r="86">
          <cell r="B86" t="str">
            <v>HCM-</v>
          </cell>
          <cell r="H86" t="str">
            <v>987482705</v>
          </cell>
        </row>
        <row r="87">
          <cell r="B87" t="str">
            <v>HCM-</v>
          </cell>
          <cell r="H87" t="str">
            <v>906663948</v>
          </cell>
        </row>
        <row r="88">
          <cell r="B88" t="str">
            <v>HCM-</v>
          </cell>
          <cell r="H88" t="str">
            <v>908339829</v>
          </cell>
        </row>
        <row r="89">
          <cell r="B89" t="str">
            <v>HCM-</v>
          </cell>
          <cell r="H89" t="str">
            <v>933987983</v>
          </cell>
        </row>
        <row r="90">
          <cell r="B90" t="str">
            <v>HCM-</v>
          </cell>
          <cell r="H90" t="str">
            <v>974844149</v>
          </cell>
        </row>
        <row r="91">
          <cell r="B91" t="str">
            <v>HCM-</v>
          </cell>
          <cell r="H91" t="str">
            <v>909103448</v>
          </cell>
        </row>
        <row r="92">
          <cell r="B92" t="str">
            <v>HCM-</v>
          </cell>
          <cell r="H92" t="str">
            <v>983159850</v>
          </cell>
        </row>
        <row r="93">
          <cell r="B93" t="str">
            <v>HCM-</v>
          </cell>
          <cell r="H93" t="str">
            <v>938946986</v>
          </cell>
        </row>
        <row r="94">
          <cell r="B94" t="str">
            <v>HCM-</v>
          </cell>
          <cell r="H94" t="str">
            <v>1257135721</v>
          </cell>
        </row>
        <row r="95">
          <cell r="B95" t="str">
            <v>HCM-</v>
          </cell>
          <cell r="H95" t="str">
            <v>1203360360</v>
          </cell>
        </row>
        <row r="96">
          <cell r="B96" t="str">
            <v>HCM-</v>
          </cell>
          <cell r="H96" t="str">
            <v>918464268</v>
          </cell>
        </row>
        <row r="97">
          <cell r="B97" t="str">
            <v>HCM-</v>
          </cell>
          <cell r="H97" t="str">
            <v>1673203212</v>
          </cell>
        </row>
        <row r="98">
          <cell r="B98" t="str">
            <v>HCM-</v>
          </cell>
          <cell r="H98" t="str">
            <v>979342739</v>
          </cell>
        </row>
        <row r="99">
          <cell r="B99" t="str">
            <v>HCM-</v>
          </cell>
          <cell r="H99" t="str">
            <v>909549289</v>
          </cell>
        </row>
        <row r="100">
          <cell r="B100" t="str">
            <v>HCM-</v>
          </cell>
          <cell r="H100" t="str">
            <v>932525807</v>
          </cell>
        </row>
        <row r="101">
          <cell r="B101" t="str">
            <v>HCM-</v>
          </cell>
          <cell r="H101" t="str">
            <v>979119923</v>
          </cell>
        </row>
        <row r="102">
          <cell r="B102" t="str">
            <v>HCM-</v>
          </cell>
          <cell r="H102" t="str">
            <v>983098829</v>
          </cell>
        </row>
        <row r="103">
          <cell r="B103" t="str">
            <v>HCM-</v>
          </cell>
          <cell r="H103" t="str">
            <v>967353949</v>
          </cell>
        </row>
        <row r="104">
          <cell r="B104" t="str">
            <v>HCM-</v>
          </cell>
          <cell r="H104" t="str">
            <v>1252225888</v>
          </cell>
        </row>
        <row r="105">
          <cell r="B105" t="str">
            <v>CH-</v>
          </cell>
          <cell r="H105" t="str">
            <v>919542357</v>
          </cell>
        </row>
        <row r="106">
          <cell r="B106" t="str">
            <v>CH-</v>
          </cell>
          <cell r="H106" t="str">
            <v>1667861186</v>
          </cell>
        </row>
        <row r="107">
          <cell r="B107" t="str">
            <v>CH-</v>
          </cell>
          <cell r="H107" t="str">
            <v>973817393</v>
          </cell>
        </row>
        <row r="108">
          <cell r="B108" t="str">
            <v>CH-</v>
          </cell>
          <cell r="H108" t="str">
            <v>972884542</v>
          </cell>
        </row>
        <row r="109">
          <cell r="B109" t="str">
            <v>CH-</v>
          </cell>
          <cell r="H109" t="str">
            <v>9690890931237561853</v>
          </cell>
        </row>
        <row r="110">
          <cell r="B110" t="str">
            <v>CH-</v>
          </cell>
          <cell r="H110" t="str">
            <v>907751779</v>
          </cell>
        </row>
        <row r="111">
          <cell r="B111" t="str">
            <v>CH-</v>
          </cell>
          <cell r="H111" t="str">
            <v>1203155971</v>
          </cell>
        </row>
        <row r="112">
          <cell r="B112" t="str">
            <v>CH-</v>
          </cell>
          <cell r="H112" t="str">
            <v>903524285</v>
          </cell>
        </row>
        <row r="113">
          <cell r="B113" t="str">
            <v>CH-</v>
          </cell>
          <cell r="H113" t="str">
            <v>984667837</v>
          </cell>
        </row>
        <row r="114">
          <cell r="B114" t="str">
            <v>CH-</v>
          </cell>
          <cell r="H114" t="str">
            <v>982445974</v>
          </cell>
        </row>
        <row r="115">
          <cell r="B115" t="str">
            <v>CH-</v>
          </cell>
          <cell r="H115" t="str">
            <v>932787924</v>
          </cell>
        </row>
        <row r="116">
          <cell r="B116" t="str">
            <v>CH-</v>
          </cell>
          <cell r="H116" t="str">
            <v>1687483918</v>
          </cell>
        </row>
        <row r="117">
          <cell r="B117" t="str">
            <v>CH-</v>
          </cell>
          <cell r="H117" t="str">
            <v>1657535111</v>
          </cell>
        </row>
        <row r="118">
          <cell r="B118" t="str">
            <v>CL-</v>
          </cell>
          <cell r="H118" t="str">
            <v>932161092</v>
          </cell>
        </row>
        <row r="119">
          <cell r="B119" t="str">
            <v>CL-</v>
          </cell>
          <cell r="H119" t="str">
            <v>1232938984</v>
          </cell>
        </row>
        <row r="120">
          <cell r="B120" t="str">
            <v>CL-</v>
          </cell>
          <cell r="H120" t="str">
            <v>1263744262</v>
          </cell>
        </row>
        <row r="121">
          <cell r="B121" t="str">
            <v>CL-</v>
          </cell>
          <cell r="H121" t="str">
            <v>906752117</v>
          </cell>
        </row>
        <row r="122">
          <cell r="B122" t="str">
            <v>CL-</v>
          </cell>
          <cell r="H122" t="str">
            <v>1647518139</v>
          </cell>
        </row>
        <row r="123">
          <cell r="B123" t="str">
            <v>CL-</v>
          </cell>
          <cell r="H123" t="str">
            <v>1217901971</v>
          </cell>
        </row>
        <row r="124">
          <cell r="B124" t="str">
            <v>CL-</v>
          </cell>
          <cell r="H124" t="str">
            <v>902224443</v>
          </cell>
        </row>
        <row r="125">
          <cell r="B125" t="str">
            <v>CL-</v>
          </cell>
          <cell r="H125" t="str">
            <v>972528223</v>
          </cell>
        </row>
        <row r="126">
          <cell r="B126" t="str">
            <v>CL-</v>
          </cell>
          <cell r="H126" t="str">
            <v>936167704</v>
          </cell>
        </row>
        <row r="127">
          <cell r="B127" t="str">
            <v>CL-</v>
          </cell>
          <cell r="H127" t="str">
            <v>985465823</v>
          </cell>
        </row>
        <row r="128">
          <cell r="B128" t="str">
            <v>CL-</v>
          </cell>
          <cell r="H128" t="str">
            <v>942600779</v>
          </cell>
        </row>
        <row r="129">
          <cell r="B129" t="str">
            <v>CL-</v>
          </cell>
          <cell r="H129" t="str">
            <v>1687212778</v>
          </cell>
        </row>
        <row r="130">
          <cell r="B130" t="str">
            <v>CL-</v>
          </cell>
          <cell r="H130" t="str">
            <v>982215958</v>
          </cell>
        </row>
        <row r="131">
          <cell r="B131" t="str">
            <v>CL-</v>
          </cell>
          <cell r="H131" t="str">
            <v>944170407</v>
          </cell>
        </row>
        <row r="132">
          <cell r="B132" t="str">
            <v>Q10-</v>
          </cell>
          <cell r="H132" t="str">
            <v>902380008</v>
          </cell>
        </row>
        <row r="133">
          <cell r="B133" t="str">
            <v>Q10-</v>
          </cell>
          <cell r="H133" t="str">
            <v>1267810273</v>
          </cell>
        </row>
        <row r="134">
          <cell r="B134" t="str">
            <v>PMH-</v>
          </cell>
          <cell r="H134" t="str">
            <v>1654823945</v>
          </cell>
        </row>
        <row r="135">
          <cell r="B135" t="str">
            <v>PMH-</v>
          </cell>
          <cell r="H135" t="str">
            <v>972770870</v>
          </cell>
        </row>
        <row r="136">
          <cell r="B136" t="str">
            <v>PMH-</v>
          </cell>
          <cell r="H136" t="str">
            <v>933197310</v>
          </cell>
        </row>
        <row r="137">
          <cell r="B137" t="str">
            <v>Q11-</v>
          </cell>
          <cell r="H137" t="str">
            <v>902563006</v>
          </cell>
        </row>
        <row r="138">
          <cell r="B138" t="str">
            <v>Q11-</v>
          </cell>
          <cell r="H138" t="str">
            <v>902509990</v>
          </cell>
        </row>
        <row r="139">
          <cell r="B139" t="str">
            <v>Q11-</v>
          </cell>
          <cell r="H139" t="str">
            <v>917129898</v>
          </cell>
        </row>
        <row r="140">
          <cell r="B140" t="str">
            <v>Q11-</v>
          </cell>
          <cell r="H140" t="str">
            <v>933495112</v>
          </cell>
        </row>
        <row r="141">
          <cell r="B141" t="str">
            <v>Q11-</v>
          </cell>
          <cell r="H141" t="str">
            <v>942151337</v>
          </cell>
        </row>
        <row r="142">
          <cell r="B142" t="str">
            <v>TĐ-</v>
          </cell>
          <cell r="H142" t="str">
            <v>906591088</v>
          </cell>
        </row>
        <row r="143">
          <cell r="B143" t="str">
            <v>TĐ-</v>
          </cell>
          <cell r="H143" t="str">
            <v>903817718</v>
          </cell>
        </row>
        <row r="144">
          <cell r="B144" t="str">
            <v>TĐ-</v>
          </cell>
          <cell r="H144" t="str">
            <v>902405399</v>
          </cell>
        </row>
        <row r="145">
          <cell r="B145" t="str">
            <v>TĐ-</v>
          </cell>
          <cell r="H145" t="str">
            <v>1697848863</v>
          </cell>
        </row>
        <row r="146">
          <cell r="B146" t="str">
            <v>TĐ-</v>
          </cell>
          <cell r="H146" t="str">
            <v>918217579</v>
          </cell>
        </row>
        <row r="147">
          <cell r="B147" t="str">
            <v>TĐ-</v>
          </cell>
          <cell r="H147" t="str">
            <v>938430698</v>
          </cell>
        </row>
        <row r="148">
          <cell r="B148" t="str">
            <v>TĐ-</v>
          </cell>
          <cell r="H148" t="str">
            <v>916477858</v>
          </cell>
        </row>
        <row r="149">
          <cell r="B149" t="str">
            <v>THĐ-</v>
          </cell>
          <cell r="H149" t="str">
            <v>973104611</v>
          </cell>
        </row>
        <row r="150">
          <cell r="B150" t="str">
            <v>THĐ-</v>
          </cell>
          <cell r="H150" t="str">
            <v>965001199</v>
          </cell>
        </row>
        <row r="151">
          <cell r="B151" t="str">
            <v>THĐ-</v>
          </cell>
          <cell r="H151" t="str">
            <v>1675598057</v>
          </cell>
        </row>
        <row r="152">
          <cell r="B152" t="str">
            <v>CH-</v>
          </cell>
          <cell r="H152" t="str">
            <v>938479134</v>
          </cell>
        </row>
        <row r="153">
          <cell r="B153" t="str">
            <v>CH-</v>
          </cell>
          <cell r="H153" t="str">
            <v>979859762</v>
          </cell>
        </row>
        <row r="154">
          <cell r="B154" t="str">
            <v>CH-</v>
          </cell>
          <cell r="H154" t="str">
            <v>935608074</v>
          </cell>
        </row>
        <row r="155">
          <cell r="B155" t="str">
            <v>CH-</v>
          </cell>
          <cell r="H155" t="str">
            <v>932797954</v>
          </cell>
        </row>
        <row r="156">
          <cell r="B156" t="str">
            <v>CH-</v>
          </cell>
          <cell r="H156" t="str">
            <v>1663090488</v>
          </cell>
        </row>
        <row r="157">
          <cell r="B157" t="str">
            <v>CH-</v>
          </cell>
          <cell r="H157" t="str">
            <v>983193119</v>
          </cell>
        </row>
        <row r="158">
          <cell r="B158" t="str">
            <v>CH-</v>
          </cell>
          <cell r="H158" t="str">
            <v>976857351</v>
          </cell>
        </row>
        <row r="159">
          <cell r="B159" t="str">
            <v>CH-</v>
          </cell>
          <cell r="H159" t="str">
            <v>1636887608</v>
          </cell>
        </row>
        <row r="160">
          <cell r="B160" t="str">
            <v>CH-</v>
          </cell>
          <cell r="H160" t="str">
            <v>974760493</v>
          </cell>
        </row>
        <row r="161">
          <cell r="B161" t="str">
            <v>CH-</v>
          </cell>
          <cell r="H161" t="str">
            <v>963090602</v>
          </cell>
        </row>
        <row r="162">
          <cell r="B162" t="str">
            <v>CH-</v>
          </cell>
          <cell r="H162" t="str">
            <v>989561866</v>
          </cell>
        </row>
        <row r="163">
          <cell r="B163" t="str">
            <v>CH-</v>
          </cell>
          <cell r="H163" t="str">
            <v>935667733</v>
          </cell>
        </row>
        <row r="164">
          <cell r="B164" t="str">
            <v>CH-</v>
          </cell>
          <cell r="H164" t="str">
            <v>967303303</v>
          </cell>
        </row>
        <row r="165">
          <cell r="B165" t="str">
            <v>CH-</v>
          </cell>
          <cell r="H165" t="str">
            <v>1682153576</v>
          </cell>
        </row>
        <row r="166">
          <cell r="B166" t="str">
            <v>CH-</v>
          </cell>
          <cell r="H166" t="str">
            <v>986696948</v>
          </cell>
        </row>
        <row r="167">
          <cell r="B167" t="str">
            <v>CH-</v>
          </cell>
          <cell r="H167" t="str">
            <v>1636546898</v>
          </cell>
        </row>
        <row r="168">
          <cell r="B168" t="str">
            <v>CH-</v>
          </cell>
          <cell r="H168" t="str">
            <v>977154157</v>
          </cell>
        </row>
        <row r="169">
          <cell r="B169" t="str">
            <v>CH-</v>
          </cell>
          <cell r="H169" t="str">
            <v>934515434</v>
          </cell>
        </row>
        <row r="170">
          <cell r="B170" t="str">
            <v>CH-</v>
          </cell>
          <cell r="H170" t="str">
            <v>905377428</v>
          </cell>
        </row>
        <row r="171">
          <cell r="B171" t="str">
            <v>Q7-</v>
          </cell>
          <cell r="H171" t="str">
            <v>937540598</v>
          </cell>
        </row>
        <row r="172">
          <cell r="B172" t="str">
            <v>Q7-</v>
          </cell>
          <cell r="H172" t="str">
            <v>974672232</v>
          </cell>
        </row>
        <row r="173">
          <cell r="B173" t="str">
            <v>Q7-</v>
          </cell>
          <cell r="H173" t="str">
            <v>1673745177</v>
          </cell>
        </row>
        <row r="174">
          <cell r="B174" t="str">
            <v>THĐ-</v>
          </cell>
          <cell r="H174" t="str">
            <v>937240249</v>
          </cell>
        </row>
        <row r="175">
          <cell r="B175" t="str">
            <v>THĐ-</v>
          </cell>
          <cell r="H175" t="str">
            <v>933200090</v>
          </cell>
        </row>
        <row r="176">
          <cell r="B176" t="str">
            <v>THĐ-</v>
          </cell>
          <cell r="H176" t="str">
            <v>974943608</v>
          </cell>
        </row>
        <row r="177">
          <cell r="B177" t="str">
            <v>TĐ-</v>
          </cell>
          <cell r="H177" t="str">
            <v>1686833729</v>
          </cell>
        </row>
        <row r="178">
          <cell r="B178" t="str">
            <v>TĐ-</v>
          </cell>
          <cell r="H178" t="str">
            <v>989219415</v>
          </cell>
        </row>
        <row r="179">
          <cell r="B179" t="str">
            <v>TĐ-</v>
          </cell>
          <cell r="H179" t="str">
            <v>1259555678</v>
          </cell>
        </row>
        <row r="180">
          <cell r="B180" t="str">
            <v>TĐ-</v>
          </cell>
          <cell r="H180" t="str">
            <v>1655782240</v>
          </cell>
        </row>
        <row r="181">
          <cell r="B181" t="str">
            <v>TĐ-</v>
          </cell>
          <cell r="H181" t="str">
            <v>969270392</v>
          </cell>
        </row>
        <row r="182">
          <cell r="B182" t="str">
            <v>Q7-</v>
          </cell>
          <cell r="H182" t="str">
            <v>944366848938222799</v>
          </cell>
        </row>
        <row r="183">
          <cell r="B183" t="str">
            <v>CH-</v>
          </cell>
          <cell r="H183" t="str">
            <v>974078595</v>
          </cell>
        </row>
        <row r="184">
          <cell r="B184" t="str">
            <v>CH-</v>
          </cell>
          <cell r="H184" t="str">
            <v>939486896</v>
          </cell>
        </row>
        <row r="185">
          <cell r="B185" t="str">
            <v>CH-</v>
          </cell>
          <cell r="H185" t="str">
            <v>1656149105</v>
          </cell>
        </row>
        <row r="186">
          <cell r="B186" t="str">
            <v>CH-</v>
          </cell>
          <cell r="H186" t="str">
            <v>1664041119</v>
          </cell>
        </row>
        <row r="187">
          <cell r="B187" t="str">
            <v>CH-</v>
          </cell>
          <cell r="H187" t="str">
            <v>939637766</v>
          </cell>
        </row>
        <row r="188">
          <cell r="B188" t="str">
            <v>CH-</v>
          </cell>
          <cell r="H188" t="str">
            <v>904576547</v>
          </cell>
        </row>
        <row r="189">
          <cell r="B189" t="str">
            <v>CH-</v>
          </cell>
          <cell r="H189" t="str">
            <v>909434574</v>
          </cell>
        </row>
        <row r="190">
          <cell r="B190" t="str">
            <v>CH-</v>
          </cell>
          <cell r="H190" t="str">
            <v>986276797</v>
          </cell>
        </row>
        <row r="191">
          <cell r="B191" t="str">
            <v>CH-</v>
          </cell>
          <cell r="H191" t="str">
            <v>120737109</v>
          </cell>
        </row>
        <row r="192">
          <cell r="B192" t="str">
            <v>CH-</v>
          </cell>
          <cell r="H192" t="str">
            <v>935970571</v>
          </cell>
        </row>
        <row r="193">
          <cell r="B193" t="str">
            <v>CH-</v>
          </cell>
          <cell r="H193" t="str">
            <v>908540064</v>
          </cell>
        </row>
        <row r="194">
          <cell r="B194" t="str">
            <v>CH-</v>
          </cell>
          <cell r="H194" t="str">
            <v>938566698</v>
          </cell>
        </row>
        <row r="195">
          <cell r="B195" t="str">
            <v>CH-</v>
          </cell>
          <cell r="H195" t="str">
            <v>985450490</v>
          </cell>
        </row>
        <row r="196">
          <cell r="B196" t="str">
            <v>CH-</v>
          </cell>
          <cell r="H196" t="str">
            <v>932600838</v>
          </cell>
        </row>
        <row r="197">
          <cell r="B197" t="str">
            <v>CH-</v>
          </cell>
          <cell r="H197" t="str">
            <v>933162557</v>
          </cell>
        </row>
        <row r="198">
          <cell r="B198" t="str">
            <v>CH-</v>
          </cell>
          <cell r="H198" t="str">
            <v>933112003</v>
          </cell>
        </row>
        <row r="199">
          <cell r="B199" t="str">
            <v>CH-</v>
          </cell>
          <cell r="H199" t="str">
            <v>937517268</v>
          </cell>
        </row>
        <row r="200">
          <cell r="B200" t="str">
            <v>CH-</v>
          </cell>
          <cell r="H200" t="str">
            <v>1227334709</v>
          </cell>
        </row>
        <row r="201">
          <cell r="B201" t="str">
            <v>CH-</v>
          </cell>
          <cell r="H201" t="str">
            <v>1699714714</v>
          </cell>
        </row>
        <row r="202">
          <cell r="B202" t="str">
            <v>CL-</v>
          </cell>
          <cell r="H202" t="str">
            <v>979748420</v>
          </cell>
        </row>
        <row r="203">
          <cell r="B203" t="str">
            <v>CL-</v>
          </cell>
          <cell r="H203" t="str">
            <v>1658757086</v>
          </cell>
        </row>
        <row r="204">
          <cell r="B204" t="str">
            <v>CL-</v>
          </cell>
          <cell r="H204" t="str">
            <v>977073320</v>
          </cell>
        </row>
        <row r="205">
          <cell r="B205" t="str">
            <v>PMH-</v>
          </cell>
          <cell r="H205" t="str">
            <v>903794039</v>
          </cell>
        </row>
        <row r="206">
          <cell r="B206" t="str">
            <v>PMH-</v>
          </cell>
          <cell r="H206" t="str">
            <v>909722060</v>
          </cell>
        </row>
        <row r="207">
          <cell r="B207" t="str">
            <v>PMH-</v>
          </cell>
          <cell r="H207" t="str">
            <v>909825381</v>
          </cell>
        </row>
        <row r="208">
          <cell r="B208" t="str">
            <v>PMH-</v>
          </cell>
          <cell r="H208" t="str">
            <v>982813237</v>
          </cell>
        </row>
        <row r="209">
          <cell r="B209" t="str">
            <v>THĐ-</v>
          </cell>
          <cell r="H209" t="str">
            <v>908007206</v>
          </cell>
        </row>
        <row r="210">
          <cell r="B210" t="str">
            <v>THĐ-</v>
          </cell>
          <cell r="H210" t="str">
            <v>965119729</v>
          </cell>
        </row>
        <row r="211">
          <cell r="B211" t="str">
            <v>THĐ-</v>
          </cell>
          <cell r="H211" t="str">
            <v>1287780070</v>
          </cell>
        </row>
        <row r="212">
          <cell r="B212" t="str">
            <v>THĐ-</v>
          </cell>
          <cell r="H212" t="str">
            <v>917364339</v>
          </cell>
        </row>
        <row r="213">
          <cell r="B213" t="str">
            <v>THĐ-</v>
          </cell>
          <cell r="H213" t="str">
            <v>914827273</v>
          </cell>
        </row>
        <row r="214">
          <cell r="B214" t="str">
            <v>THĐ-</v>
          </cell>
          <cell r="H214" t="str">
            <v>963234547</v>
          </cell>
        </row>
        <row r="215">
          <cell r="B215" t="str">
            <v>THĐ-</v>
          </cell>
          <cell r="H215" t="str">
            <v>978608279</v>
          </cell>
        </row>
        <row r="216">
          <cell r="B216" t="str">
            <v>THĐ-</v>
          </cell>
          <cell r="H216" t="str">
            <v>1647692270</v>
          </cell>
        </row>
        <row r="217">
          <cell r="B217" t="str">
            <v>THĐ-</v>
          </cell>
          <cell r="H217" t="str">
            <v>1684044009</v>
          </cell>
        </row>
        <row r="218">
          <cell r="B218" t="str">
            <v>THĐ-</v>
          </cell>
          <cell r="H218" t="str">
            <v>979152368</v>
          </cell>
        </row>
        <row r="219">
          <cell r="B219" t="str">
            <v>THĐ-</v>
          </cell>
          <cell r="H219" t="str">
            <v>1652388617</v>
          </cell>
        </row>
        <row r="220">
          <cell r="B220" t="str">
            <v>THĐ-</v>
          </cell>
          <cell r="H220" t="str">
            <v>938613187</v>
          </cell>
        </row>
        <row r="221">
          <cell r="B221" t="str">
            <v>THĐ-</v>
          </cell>
          <cell r="H221" t="str">
            <v>1697655648</v>
          </cell>
        </row>
        <row r="222">
          <cell r="B222" t="str">
            <v>Q3-</v>
          </cell>
          <cell r="H222" t="str">
            <v>962629177</v>
          </cell>
        </row>
        <row r="223">
          <cell r="B223" t="str">
            <v>Q3-</v>
          </cell>
          <cell r="H223" t="str">
            <v>939276295</v>
          </cell>
        </row>
        <row r="224">
          <cell r="B224" t="str">
            <v>Q3-</v>
          </cell>
          <cell r="H224" t="str">
            <v>938068381</v>
          </cell>
        </row>
        <row r="225">
          <cell r="B225" t="str">
            <v>Q3-</v>
          </cell>
          <cell r="H225" t="str">
            <v>989575500</v>
          </cell>
        </row>
        <row r="226">
          <cell r="B226" t="str">
            <v>Q3-</v>
          </cell>
          <cell r="H226" t="str">
            <v>903106547</v>
          </cell>
        </row>
        <row r="227">
          <cell r="B227" t="str">
            <v>Q3-</v>
          </cell>
          <cell r="H227" t="str">
            <v>986953768</v>
          </cell>
        </row>
        <row r="228">
          <cell r="B228" t="str">
            <v>Q3-</v>
          </cell>
          <cell r="H228" t="str">
            <v>988634740</v>
          </cell>
        </row>
        <row r="229">
          <cell r="B229" t="str">
            <v>Q3-</v>
          </cell>
          <cell r="H229" t="str">
            <v>932163448</v>
          </cell>
        </row>
        <row r="230">
          <cell r="B230" t="str">
            <v>Q3-</v>
          </cell>
          <cell r="H230" t="str">
            <v>986449638</v>
          </cell>
        </row>
        <row r="231">
          <cell r="B231" t="str">
            <v>Q3-</v>
          </cell>
          <cell r="H231" t="str">
            <v>938428019</v>
          </cell>
        </row>
        <row r="232">
          <cell r="B232" t="str">
            <v>Q3-</v>
          </cell>
          <cell r="H232" t="str">
            <v>909966886</v>
          </cell>
        </row>
        <row r="233">
          <cell r="B233" t="str">
            <v>Q3-</v>
          </cell>
          <cell r="H233" t="str">
            <v>934084091</v>
          </cell>
        </row>
        <row r="234">
          <cell r="B234" t="str">
            <v>Q3-</v>
          </cell>
          <cell r="H234" t="str">
            <v>938076827</v>
          </cell>
        </row>
        <row r="235">
          <cell r="B235" t="str">
            <v>HCM-</v>
          </cell>
          <cell r="H235" t="str">
            <v>908680611</v>
          </cell>
        </row>
        <row r="236">
          <cell r="B236" t="str">
            <v>HCM-</v>
          </cell>
          <cell r="H236" t="str">
            <v>1647189050</v>
          </cell>
        </row>
        <row r="237">
          <cell r="B237" t="str">
            <v>HCM-</v>
          </cell>
          <cell r="H237" t="str">
            <v/>
          </cell>
        </row>
        <row r="238">
          <cell r="B238" t="str">
            <v>HCM-</v>
          </cell>
          <cell r="H238" t="str">
            <v>988145169</v>
          </cell>
        </row>
        <row r="239">
          <cell r="B239" t="str">
            <v>HCM-</v>
          </cell>
          <cell r="H239" t="str">
            <v>1695811757</v>
          </cell>
        </row>
        <row r="240">
          <cell r="B240" t="str">
            <v>HCM-</v>
          </cell>
          <cell r="H240" t="str">
            <v>1216757524</v>
          </cell>
        </row>
        <row r="241">
          <cell r="B241" t="str">
            <v>HCM-</v>
          </cell>
          <cell r="H241" t="str">
            <v>934240585</v>
          </cell>
        </row>
        <row r="242">
          <cell r="B242" t="str">
            <v>HCM-</v>
          </cell>
          <cell r="H242" t="str">
            <v>909979935</v>
          </cell>
        </row>
        <row r="243">
          <cell r="B243" t="str">
            <v>HCM-</v>
          </cell>
          <cell r="H243" t="str">
            <v>934433403</v>
          </cell>
        </row>
        <row r="244">
          <cell r="B244" t="str">
            <v>HS-</v>
          </cell>
          <cell r="H244" t="str">
            <v>9386359901662227027</v>
          </cell>
        </row>
        <row r="245">
          <cell r="B245" t="str">
            <v>TSN-</v>
          </cell>
          <cell r="H245" t="str">
            <v>974073492</v>
          </cell>
        </row>
        <row r="246">
          <cell r="B246" t="str">
            <v>TSN-</v>
          </cell>
          <cell r="H246" t="str">
            <v>935989099</v>
          </cell>
        </row>
        <row r="247">
          <cell r="B247" t="str">
            <v>TSN-</v>
          </cell>
          <cell r="H247" t="str">
            <v>933277317</v>
          </cell>
        </row>
        <row r="248">
          <cell r="B248" t="str">
            <v>TSN-</v>
          </cell>
          <cell r="H248" t="str">
            <v>932164746</v>
          </cell>
        </row>
        <row r="249">
          <cell r="B249" t="str">
            <v>TSN-</v>
          </cell>
          <cell r="H249" t="str">
            <v>1238310513</v>
          </cell>
        </row>
        <row r="250">
          <cell r="B250" t="str">
            <v>TSN-</v>
          </cell>
          <cell r="H250" t="str">
            <v>1652587150</v>
          </cell>
        </row>
        <row r="251">
          <cell r="B251" t="str">
            <v>TSN-</v>
          </cell>
          <cell r="H251" t="str">
            <v>906424095</v>
          </cell>
        </row>
        <row r="252">
          <cell r="B252" t="str">
            <v>TSN-</v>
          </cell>
          <cell r="H252" t="str">
            <v>972426527</v>
          </cell>
        </row>
        <row r="253">
          <cell r="B253" t="str">
            <v>TSN-</v>
          </cell>
          <cell r="H253" t="str">
            <v>1249298969</v>
          </cell>
        </row>
        <row r="254">
          <cell r="B254" t="str">
            <v>TSN-</v>
          </cell>
          <cell r="H254" t="str">
            <v>982515520</v>
          </cell>
        </row>
        <row r="255">
          <cell r="B255" t="str">
            <v>TSN-</v>
          </cell>
          <cell r="H255" t="str">
            <v>938893264</v>
          </cell>
        </row>
        <row r="256">
          <cell r="B256" t="str">
            <v>TSN-</v>
          </cell>
          <cell r="H256" t="str">
            <v>942398311</v>
          </cell>
        </row>
        <row r="257">
          <cell r="B257" t="str">
            <v>TSN-</v>
          </cell>
          <cell r="H257" t="str">
            <v>979677922</v>
          </cell>
        </row>
        <row r="258">
          <cell r="B258" t="str">
            <v>TSN-</v>
          </cell>
          <cell r="H258" t="str">
            <v>1686759090</v>
          </cell>
        </row>
        <row r="259">
          <cell r="B259" t="str">
            <v>TSN-</v>
          </cell>
          <cell r="H259" t="str">
            <v>1669913518</v>
          </cell>
        </row>
        <row r="260">
          <cell r="B260" t="str">
            <v>TSN-</v>
          </cell>
          <cell r="H260" t="str">
            <v>901449838</v>
          </cell>
        </row>
        <row r="261">
          <cell r="B261" t="str">
            <v>TSN-</v>
          </cell>
          <cell r="H261" t="str">
            <v>918151343</v>
          </cell>
        </row>
        <row r="262">
          <cell r="B262" t="str">
            <v>TSN-</v>
          </cell>
          <cell r="H262" t="str">
            <v>915152215</v>
          </cell>
        </row>
        <row r="263">
          <cell r="B263" t="str">
            <v>TSN-</v>
          </cell>
          <cell r="H263" t="str">
            <v>934456368</v>
          </cell>
        </row>
        <row r="264">
          <cell r="B264" t="str">
            <v>TSN-</v>
          </cell>
          <cell r="H264" t="str">
            <v>974661618</v>
          </cell>
        </row>
        <row r="265">
          <cell r="B265" t="str">
            <v>TSN-</v>
          </cell>
          <cell r="H265" t="str">
            <v>989887694</v>
          </cell>
        </row>
        <row r="266">
          <cell r="B266" t="str">
            <v>TSN-</v>
          </cell>
          <cell r="H266" t="str">
            <v>938142799</v>
          </cell>
        </row>
        <row r="267">
          <cell r="B267" t="str">
            <v>Q4-</v>
          </cell>
          <cell r="H267" t="str">
            <v>915150587</v>
          </cell>
        </row>
        <row r="268">
          <cell r="B268" t="str">
            <v>Q4-</v>
          </cell>
          <cell r="H268" t="str">
            <v>940833438</v>
          </cell>
        </row>
        <row r="269">
          <cell r="B269" t="str">
            <v>Q4-</v>
          </cell>
          <cell r="H269" t="str">
            <v>1674344478</v>
          </cell>
        </row>
        <row r="270">
          <cell r="B270" t="str">
            <v>Q4-</v>
          </cell>
          <cell r="H270" t="str">
            <v>938326839</v>
          </cell>
        </row>
        <row r="271">
          <cell r="B271" t="str">
            <v>Q4-</v>
          </cell>
          <cell r="H271" t="str">
            <v>987822073</v>
          </cell>
        </row>
        <row r="272">
          <cell r="B272" t="str">
            <v>Q4-</v>
          </cell>
          <cell r="H272" t="str">
            <v>903290149</v>
          </cell>
        </row>
        <row r="273">
          <cell r="B273" t="str">
            <v>Q4-</v>
          </cell>
          <cell r="H273" t="str">
            <v>977810622</v>
          </cell>
        </row>
        <row r="274">
          <cell r="B274" t="str">
            <v>Q4-</v>
          </cell>
          <cell r="H274" t="str">
            <v>1255441532</v>
          </cell>
        </row>
        <row r="275">
          <cell r="B275" t="str">
            <v>Q4-</v>
          </cell>
          <cell r="H275" t="str">
            <v>1649805991</v>
          </cell>
        </row>
        <row r="276">
          <cell r="B276" t="str">
            <v>Q4-</v>
          </cell>
          <cell r="H276" t="str">
            <v>949616717</v>
          </cell>
        </row>
        <row r="277">
          <cell r="B277" t="str">
            <v>Q4-</v>
          </cell>
          <cell r="H277" t="str">
            <v>989456907</v>
          </cell>
        </row>
        <row r="278">
          <cell r="B278" t="str">
            <v>Q4-</v>
          </cell>
          <cell r="H278" t="str">
            <v>973813834</v>
          </cell>
        </row>
        <row r="279">
          <cell r="B279" t="str">
            <v>Q4-</v>
          </cell>
          <cell r="H279" t="str">
            <v>915150587</v>
          </cell>
        </row>
        <row r="280">
          <cell r="B280" t="str">
            <v>Q4-</v>
          </cell>
          <cell r="H280" t="str">
            <v>919134755</v>
          </cell>
        </row>
        <row r="281">
          <cell r="B281" t="str">
            <v>Q4-</v>
          </cell>
          <cell r="H281" t="str">
            <v>975105905</v>
          </cell>
        </row>
        <row r="282">
          <cell r="B282" t="str">
            <v>Q4-</v>
          </cell>
          <cell r="H282" t="str">
            <v>977743814</v>
          </cell>
        </row>
        <row r="283">
          <cell r="B283" t="str">
            <v>Q4-</v>
          </cell>
          <cell r="H283" t="str">
            <v>973191070</v>
          </cell>
        </row>
        <row r="284">
          <cell r="B284" t="str">
            <v>Q4-</v>
          </cell>
          <cell r="H284" t="str">
            <v>934948357</v>
          </cell>
        </row>
        <row r="285">
          <cell r="B285" t="str">
            <v>Q4-</v>
          </cell>
          <cell r="H285" t="str">
            <v>967649293</v>
          </cell>
        </row>
        <row r="286">
          <cell r="B286" t="str">
            <v>Q4-</v>
          </cell>
          <cell r="H286" t="str">
            <v>986831896</v>
          </cell>
        </row>
        <row r="287">
          <cell r="B287" t="str">
            <v>Q4-</v>
          </cell>
          <cell r="H287" t="str">
            <v>909127821</v>
          </cell>
        </row>
        <row r="288">
          <cell r="B288" t="str">
            <v>Q4-</v>
          </cell>
          <cell r="H288" t="str">
            <v>908629623</v>
          </cell>
        </row>
        <row r="289">
          <cell r="B289" t="str">
            <v>Q4-</v>
          </cell>
          <cell r="H289" t="str">
            <v>914789806</v>
          </cell>
        </row>
        <row r="290">
          <cell r="B290" t="str">
            <v>Q4-</v>
          </cell>
          <cell r="H290" t="str">
            <v>938033343</v>
          </cell>
        </row>
        <row r="291">
          <cell r="B291" t="str">
            <v>Q4-</v>
          </cell>
          <cell r="H291" t="str">
            <v>909023753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9" tint="0.7999799847602844"/>
  </sheetPr>
  <dimension ref="A1:AA18"/>
  <sheetViews>
    <sheetView showGridLines="0" showZeros="0" zoomScalePageLayoutView="0" workbookViewId="0" topLeftCell="A1">
      <pane xSplit="6" ySplit="2" topLeftCell="X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3" sqref="F3"/>
    </sheetView>
  </sheetViews>
  <sheetFormatPr defaultColWidth="9.00390625" defaultRowHeight="15"/>
  <cols>
    <col min="1" max="1" width="12.57421875" style="14" customWidth="1"/>
    <col min="2" max="2" width="13.7109375" style="14" customWidth="1"/>
    <col min="3" max="3" width="12.57421875" style="14" customWidth="1"/>
    <col min="4" max="4" width="8.421875" style="15" bestFit="1" customWidth="1"/>
    <col min="5" max="5" width="8.421875" style="15" customWidth="1"/>
    <col min="6" max="6" width="11.28125" style="15" bestFit="1" customWidth="1"/>
    <col min="7" max="7" width="11.28125" style="15" customWidth="1"/>
    <col min="8" max="8" width="12.7109375" style="16" customWidth="1"/>
    <col min="9" max="9" width="11.57421875" style="16" customWidth="1"/>
    <col min="10" max="10" width="12.7109375" style="16" customWidth="1"/>
    <col min="11" max="11" width="17.7109375" style="16" customWidth="1"/>
    <col min="12" max="12" width="10.7109375" style="16" customWidth="1"/>
    <col min="13" max="13" width="22.28125" style="16" customWidth="1"/>
    <col min="14" max="14" width="27.7109375" style="16" customWidth="1"/>
    <col min="15" max="15" width="8.8515625" style="23" bestFit="1" customWidth="1"/>
    <col min="16" max="16" width="21.421875" style="23" customWidth="1"/>
    <col min="17" max="17" width="9.7109375" style="24" customWidth="1"/>
    <col min="18" max="18" width="13.7109375" style="24" customWidth="1"/>
    <col min="19" max="22" width="17.7109375" style="24" customWidth="1"/>
    <col min="23" max="23" width="44.7109375" style="17" customWidth="1"/>
    <col min="24" max="24" width="38.57421875" style="18" customWidth="1"/>
    <col min="25" max="25" width="30.57421875" style="18" customWidth="1"/>
    <col min="26" max="26" width="13.7109375" style="19" customWidth="1"/>
    <col min="27" max="27" width="23.57421875" style="20" customWidth="1"/>
    <col min="28" max="16384" width="9.00390625" style="20" customWidth="1"/>
  </cols>
  <sheetData>
    <row r="1" spans="1:27" s="2" customFormat="1" ht="36.75" customHeight="1">
      <c r="A1" s="94" t="s">
        <v>181</v>
      </c>
      <c r="B1" s="95" t="s">
        <v>190</v>
      </c>
      <c r="C1" s="94" t="s">
        <v>156</v>
      </c>
      <c r="D1" s="94" t="s">
        <v>157</v>
      </c>
      <c r="E1" s="94" t="s">
        <v>159</v>
      </c>
      <c r="F1" s="94" t="s">
        <v>158</v>
      </c>
      <c r="G1" s="95" t="s">
        <v>168</v>
      </c>
      <c r="H1" s="90" t="s">
        <v>191</v>
      </c>
      <c r="I1" s="90" t="s">
        <v>169</v>
      </c>
      <c r="J1" s="90" t="s">
        <v>160</v>
      </c>
      <c r="K1" s="90" t="s">
        <v>161</v>
      </c>
      <c r="L1" s="90" t="s">
        <v>192</v>
      </c>
      <c r="M1" s="90" t="s">
        <v>193</v>
      </c>
      <c r="N1" s="90" t="s">
        <v>245</v>
      </c>
      <c r="O1" s="90" t="s">
        <v>11</v>
      </c>
      <c r="P1" s="90" t="s">
        <v>194</v>
      </c>
      <c r="Q1" s="92" t="s">
        <v>195</v>
      </c>
      <c r="R1" s="92" t="s">
        <v>261</v>
      </c>
      <c r="S1" s="92" t="s">
        <v>196</v>
      </c>
      <c r="T1" s="92" t="s">
        <v>246</v>
      </c>
      <c r="U1" s="92" t="s">
        <v>178</v>
      </c>
      <c r="V1" s="92" t="s">
        <v>164</v>
      </c>
      <c r="W1" s="90" t="s">
        <v>162</v>
      </c>
      <c r="X1" s="90" t="s">
        <v>163</v>
      </c>
      <c r="Y1" s="90" t="s">
        <v>176</v>
      </c>
      <c r="Z1" s="97" t="s">
        <v>179</v>
      </c>
      <c r="AA1" s="95" t="s">
        <v>177</v>
      </c>
    </row>
    <row r="2" spans="1:27" s="2" customFormat="1" ht="36.75" customHeight="1">
      <c r="A2" s="94"/>
      <c r="B2" s="96"/>
      <c r="C2" s="94"/>
      <c r="D2" s="94"/>
      <c r="E2" s="94"/>
      <c r="F2" s="94"/>
      <c r="G2" s="96"/>
      <c r="H2" s="91"/>
      <c r="I2" s="91"/>
      <c r="J2" s="91"/>
      <c r="K2" s="91"/>
      <c r="L2" s="91"/>
      <c r="M2" s="91"/>
      <c r="N2" s="91"/>
      <c r="O2" s="91"/>
      <c r="P2" s="91"/>
      <c r="Q2" s="93"/>
      <c r="R2" s="93"/>
      <c r="S2" s="93"/>
      <c r="T2" s="93"/>
      <c r="U2" s="93"/>
      <c r="V2" s="93"/>
      <c r="W2" s="91"/>
      <c r="X2" s="91"/>
      <c r="Y2" s="91"/>
      <c r="Z2" s="98"/>
      <c r="AA2" s="96"/>
    </row>
    <row r="3" spans="1:27" s="13" customFormat="1" ht="31.5">
      <c r="A3" s="3">
        <f>LEFT(C3,1)&amp;LEFT(D3,1)&amp;RIGHT('Mau Thong tin'!T14,2)&amp;RIGHT(J3,3)</f>
      </c>
      <c r="B3" s="3" t="str">
        <f>CHOOSE(B6,A6,A7,A8,A9)</f>
        <v>Nội bộ</v>
      </c>
      <c r="C3" s="3">
        <f>LEFT(Name,LEN(Name)-LEN(D3))</f>
      </c>
      <c r="D3" s="4">
        <f>IF(ISERROR(FIND(" ",TRIM(Name),1)),"",RIGHT(TRIM(Name),LEN(TRIM(Name))-FIND("#",SUBSTITUTE(TRIM(Name)," ","#",LEN(TRIM(Name))-LEN(SUBSTITUTE(TRIM(Name)," ",""))))))</f>
      </c>
      <c r="E3" s="4" t="str">
        <f>'Mau Thong tin'!M14</f>
        <v>Nam</v>
      </c>
      <c r="F3" s="5" t="e">
        <f>DATE('Mau Thong tin'!T14,'Mau Thong tin'!R14,'Mau Thong tin'!P14)</f>
        <v>#NUM!</v>
      </c>
      <c r="G3" s="8">
        <f>'Mau Thong tin'!D15</f>
        <v>0</v>
      </c>
      <c r="H3" s="7" t="str">
        <f>'Mau Thong tin'!M16</f>
        <v>[chọn Tỉnh, Thành]</v>
      </c>
      <c r="I3" s="7" t="str">
        <f>'Mau Thong tin'!M17</f>
        <v>[chọn Tỉnh, Thành]</v>
      </c>
      <c r="J3" s="6">
        <f>IF('Mau Thong tin'!R17="","",'Mau Thong tin'!R17)</f>
      </c>
      <c r="K3" s="8">
        <f>'Mau Thong tin'!R16</f>
        <v>0</v>
      </c>
      <c r="L3" s="22" t="e">
        <f>'Mau Thong tin'!R24&amp;"; "&amp;'Mau Thong tin'!R25&amp;"; "&amp;'Mau Thong tin'!R26&amp;"; "&amp;'Mau Thong tin'!R27&amp;"; "&amp;'Mau Thong tin'!#REF!&amp;"; "&amp;'Mau Thong tin'!#REF!</f>
        <v>#REF!</v>
      </c>
      <c r="M3" s="22" t="str">
        <f>'Mau Thong tin'!L24&amp;"; "&amp;'Mau Thong tin'!L25</f>
        <v>; </v>
      </c>
      <c r="N3" s="22" t="str">
        <f>'Mau Thong tin'!F24&amp;"; "&amp;'Mau Thong tin'!F25</f>
        <v>; </v>
      </c>
      <c r="O3" s="7" t="str">
        <f>'Mau Thong tin'!T24&amp;"; "&amp;'Mau Thong tin'!T25</f>
        <v>; 8,52</v>
      </c>
      <c r="P3" s="7" t="str">
        <f>'Mau Thong tin'!G29&amp;", Nhật ngữ: "&amp;'Mau Thong tin'!M29&amp;", "&amp;'Mau Thong tin'!P29&amp;" | "&amp;"Tin học: "&amp;'Mau Thong tin'!E30</f>
        <v>, Nhật ngữ: ,  | Tin học: </v>
      </c>
      <c r="Q3" s="7" t="str">
        <f>INT(Q10/12)&amp;"N "&amp;(Q10-INT(Q10/12)*12)&amp;"T"</f>
        <v>0N 0T</v>
      </c>
      <c r="R3" s="7" t="str">
        <f>INT(R10/12)&amp;"N "&amp;(R10-INT(R10/12)*12)&amp;"T"</f>
        <v>0N 0T</v>
      </c>
      <c r="S3" s="7">
        <f>T5&amp;IF(T6="","","  |  "&amp;T6)&amp;IF(T7="","","  |  "&amp;T7)&amp;IF(T8="","","  |  "&amp;T8)&amp;IF(T9="","","  |  "&amp;T9)</f>
      </c>
      <c r="T3" s="7" t="e">
        <f>'Mau Thong tin'!R11&amp;", "&amp;'Mau Thong tin'!#REF!</f>
        <v>#REF!</v>
      </c>
      <c r="U3" s="7" t="e">
        <f>'Mau Thong tin'!H11&amp;", "&amp;'Mau Thong tin'!#REF!</f>
        <v>#REF!</v>
      </c>
      <c r="V3" s="11" t="e">
        <f>'Mau Thong tin'!#REF!</f>
        <v>#REF!</v>
      </c>
      <c r="W3" s="9" t="e">
        <f>W5&amp;IF(W6="","",CHAR(10)&amp;W6)&amp;IF(W7="","",CHAR(10)&amp;W7)&amp;IF(W8="","",CHAR(10)&amp;W8)&amp;IF(W9="","",CHAR(10)&amp;W9)&amp;IF(W10="","",CHAR(10)&amp;W10)&amp;IF(W11="","",CHAR(10)&amp;W11)</f>
        <v>#REF!</v>
      </c>
      <c r="X3" s="9" t="e">
        <f>X5&amp;IF(X6="","",CHAR(10)&amp;X6)&amp;IF(X7="","",CHAR(10)&amp;X7)&amp;IF(X8="","",CHAR(10)&amp;X8)&amp;IF(X9="","",CHAR(10)&amp;X9)</f>
        <v>#REF!</v>
      </c>
      <c r="Y3" s="9" t="e">
        <f>Y5&amp;IF(Y6="","","  |  "&amp;Y6)&amp;IF(Y7="","","  |  "&amp;Y7)&amp;IF(Y8="","","  |  "&amp;Y8)&amp;IF(Y9="","","  |  "&amp;Y9)</f>
        <v>#REF!</v>
      </c>
      <c r="Z3" s="10" t="e">
        <f>'Mau Thong tin'!#REF!/1000000&amp;" tr.đ ("&amp;'Mau Thong tin'!#REF!&amp;" )"</f>
        <v>#REF!</v>
      </c>
      <c r="AA3" s="12" t="e">
        <f>'Mau Thong tin'!#REF!&amp;", "&amp;'Mau Thong tin'!#REF!</f>
        <v>#REF!</v>
      </c>
    </row>
    <row r="4" spans="1:26" s="45" customFormat="1" ht="12.75">
      <c r="A4" s="40"/>
      <c r="B4" s="40"/>
      <c r="C4" s="40"/>
      <c r="D4" s="29"/>
      <c r="E4" s="29"/>
      <c r="F4" s="29"/>
      <c r="G4" s="29"/>
      <c r="H4" s="41"/>
      <c r="I4" s="41"/>
      <c r="J4" s="41"/>
      <c r="K4" s="41"/>
      <c r="L4" s="41"/>
      <c r="M4" s="41"/>
      <c r="N4" s="41"/>
      <c r="O4" s="42"/>
      <c r="P4" s="42"/>
      <c r="Q4" s="39"/>
      <c r="R4" s="39"/>
      <c r="S4" s="39"/>
      <c r="T4" s="39"/>
      <c r="U4" s="39"/>
      <c r="V4" s="39"/>
      <c r="W4" s="46"/>
      <c r="X4" s="43"/>
      <c r="Y4" s="43"/>
      <c r="Z4" s="44"/>
    </row>
    <row r="5" spans="1:26" s="37" customFormat="1" ht="30" customHeight="1">
      <c r="A5" s="28"/>
      <c r="B5" s="28"/>
      <c r="C5" s="28"/>
      <c r="D5" s="29"/>
      <c r="E5" s="29"/>
      <c r="F5" s="30"/>
      <c r="G5" s="30"/>
      <c r="H5" s="31"/>
      <c r="I5" s="31"/>
      <c r="J5" s="31"/>
      <c r="K5" s="31"/>
      <c r="L5" s="31"/>
      <c r="M5" s="31"/>
      <c r="N5" s="31"/>
      <c r="O5" s="31"/>
      <c r="P5" s="31"/>
      <c r="Q5" s="32">
        <f>_xlfn.IFERROR(DATEDIF(DATE('Mau Thong tin'!F45,'Mau Thong tin'!D45,1),DATE('Mau Thong tin'!F46,'Mau Thong tin'!D46,1),"m")+1,"")</f>
      </c>
      <c r="R5" s="32">
        <f>'Mau Thong tin'!N45</f>
        <v>0</v>
      </c>
      <c r="S5" s="32">
        <f>IF(ISERROR(FIND(" ",TRIM(Company.1),1)),"",RIGHT(TRIM(Company.1),LEN(TRIM(Company.1))-FIND("#",SUBSTITUTE(TRIM(Company.1)," ","#",LEN(TRIM(Company.1))-LEN(SUBSTITUTE(TRIM(Company.1)," ",""))))))</f>
      </c>
      <c r="T5" s="33">
        <f>IF(Q5="","",S5&amp;" ("&amp;Q5&amp;"T)")</f>
      </c>
      <c r="U5" s="32"/>
      <c r="V5" s="32"/>
      <c r="W5" s="34">
        <f>IF(ISBLANK('Mau Thong tin'!F24),"","- Tốt nghiệp "&amp;'Mau Thong tin'!R24&amp;" ngành "&amp;'Mau Thong tin'!L24&amp;", Trường "&amp;'Mau Thong tin'!F24&amp;" ("&amp;'Mau Thong tin'!P24&amp;", "&amp;'Mau Thong tin'!T24&amp;", "&amp;'Mau Thong tin'!E24&amp;").")</f>
      </c>
      <c r="X5" s="35">
        <f>IF(ISBLANK(Company.1),"","- "&amp;'Mau Thong tin'!D45&amp;"/"&amp;'Mau Thong tin'!F45&amp;" → "&amp;'Mau Thong tin'!D46&amp;"/"&amp;'Mau Thong tin'!F46&amp;": "&amp;'Mau Thong tin'!N46&amp;", "&amp;Company.1)</f>
      </c>
      <c r="Y5" s="36">
        <f>IF(ISBLANK('Mau Thong tin'!S46),"",'Mau Thong tin'!S46&amp;", "&amp;'Mau Thong tin'!S47&amp;", "&amp;'Mau Thong tin'!S48)</f>
      </c>
      <c r="Z5" s="26"/>
    </row>
    <row r="6" spans="1:26" s="37" customFormat="1" ht="30" customHeight="1">
      <c r="A6" s="25" t="s">
        <v>251</v>
      </c>
      <c r="B6" s="26">
        <v>1</v>
      </c>
      <c r="C6" s="28"/>
      <c r="D6" s="29"/>
      <c r="E6" s="29"/>
      <c r="F6" s="29"/>
      <c r="G6" s="29"/>
      <c r="H6" s="31"/>
      <c r="I6" s="31"/>
      <c r="J6" s="31"/>
      <c r="K6" s="31"/>
      <c r="L6" s="31"/>
      <c r="M6" s="31"/>
      <c r="N6" s="31"/>
      <c r="O6" s="31"/>
      <c r="P6" s="31"/>
      <c r="Q6" s="32">
        <f>_xlfn.IFERROR(DATEDIF(DATE('Mau Thong tin'!F50,'Mau Thong tin'!D50,1),DATE('Mau Thong tin'!F51,'Mau Thong tin'!D51,1),"m")+1,"")</f>
      </c>
      <c r="R6" s="32">
        <f>'Mau Thong tin'!N50</f>
        <v>0</v>
      </c>
      <c r="S6" s="32">
        <f>IF(ISERROR(FIND(" ",TRIM(Company.2),1)),"",RIGHT(TRIM(Company.2),LEN(TRIM(Company.2))-FIND("#",SUBSTITUTE(TRIM(Company.2)," ","#",LEN(TRIM(Company.2))-LEN(SUBSTITUTE(TRIM(Company.2)," ",""))))))</f>
      </c>
      <c r="T6" s="33">
        <f>IF(Q6="","",S6&amp;" ("&amp;Q6&amp;"T)")</f>
      </c>
      <c r="U6" s="32"/>
      <c r="V6" s="32"/>
      <c r="W6" s="34">
        <f>IF(ISBLANK('Mau Thong tin'!F25),"","- Tốt nghiệp "&amp;'Mau Thong tin'!R25&amp;" ngành "&amp;'Mau Thong tin'!L25&amp;", Trường "&amp;'Mau Thong tin'!F25&amp;" ("&amp;'Mau Thong tin'!P25&amp;", "&amp;'Mau Thong tin'!T25&amp;", "&amp;'Mau Thong tin'!E25&amp;").")</f>
      </c>
      <c r="X6" s="35">
        <f>IF(ISBLANK(Company.2),"","- "&amp;'Mau Thong tin'!D50&amp;"/"&amp;'Mau Thong tin'!F50&amp;" → "&amp;'Mau Thong tin'!D51&amp;"/"&amp;'Mau Thong tin'!F51&amp;": "&amp;'Mau Thong tin'!N51&amp;", "&amp;Company.2)</f>
      </c>
      <c r="Y6" s="36">
        <f>IF(ISBLANK('Mau Thong tin'!S51),"",'Mau Thong tin'!S51&amp;", "&amp;'Mau Thong tin'!S52&amp;", "&amp;'Mau Thong tin'!S53)</f>
      </c>
      <c r="Z6" s="26"/>
    </row>
    <row r="7" spans="1:26" s="37" customFormat="1" ht="30" customHeight="1">
      <c r="A7" s="25" t="s">
        <v>249</v>
      </c>
      <c r="B7" s="26"/>
      <c r="C7" s="28"/>
      <c r="D7" s="29"/>
      <c r="E7" s="29"/>
      <c r="F7" s="29"/>
      <c r="G7" s="29"/>
      <c r="H7" s="31"/>
      <c r="I7" s="31"/>
      <c r="J7" s="31"/>
      <c r="K7" s="31"/>
      <c r="L7" s="31"/>
      <c r="M7" s="31"/>
      <c r="N7" s="31"/>
      <c r="O7" s="31"/>
      <c r="P7" s="31"/>
      <c r="Q7" s="32">
        <f>_xlfn.IFERROR(DATEDIF(DATE('Mau Thong tin'!#REF!,'Mau Thong tin'!#REF!,1),DATE('Mau Thong tin'!#REF!,'Mau Thong tin'!#REF!,1),"m")+1,"")</f>
      </c>
      <c r="R7" s="32" t="e">
        <f>'Mau Thong tin'!#REF!</f>
        <v>#REF!</v>
      </c>
      <c r="S7" s="32">
        <f>IF(ISERROR(FIND(" ",TRIM(Company.3),1)),"",RIGHT(TRIM(Company.3),LEN(TRIM(Company.3))-FIND("#",SUBSTITUTE(TRIM(Company.3)," ","#",LEN(TRIM(Company.3))-LEN(SUBSTITUTE(TRIM(Company.3)," ",""))))))</f>
      </c>
      <c r="T7" s="33">
        <f>IF(Q7="","",S7&amp;" ("&amp;Q7&amp;"T)")</f>
      </c>
      <c r="U7" s="32"/>
      <c r="V7" s="32"/>
      <c r="W7" s="34">
        <f>IF(ISBLANK('Mau Thong tin'!F26),"","- Tốt nghiệp "&amp;'Mau Thong tin'!R26&amp;" ngành "&amp;'Mau Thong tin'!L26&amp;", Trường "&amp;'Mau Thong tin'!F26&amp;" ("&amp;'Mau Thong tin'!P26&amp;", "&amp;'Mau Thong tin'!T26&amp;", "&amp;'Mau Thong tin'!E26&amp;").")</f>
      </c>
      <c r="X7" s="35" t="e">
        <f>IF(ISBLANK(Company.3),"","- "&amp;'Mau Thong tin'!#REF!&amp;"/"&amp;'Mau Thong tin'!#REF!&amp;" → "&amp;'Mau Thong tin'!#REF!&amp;"/"&amp;'Mau Thong tin'!#REF!&amp;": "&amp;'Mau Thong tin'!#REF!&amp;", "&amp;Company.3)</f>
        <v>#REF!</v>
      </c>
      <c r="Y7" s="36" t="e">
        <f>IF(ISBLANK('Mau Thong tin'!#REF!),"",'Mau Thong tin'!#REF!&amp;", "&amp;'Mau Thong tin'!#REF!&amp;", "&amp;'Mau Thong tin'!#REF!)</f>
        <v>#REF!</v>
      </c>
      <c r="Z7" s="26"/>
    </row>
    <row r="8" spans="1:26" s="37" customFormat="1" ht="30" customHeight="1">
      <c r="A8" s="25" t="s">
        <v>250</v>
      </c>
      <c r="B8" s="26"/>
      <c r="C8" s="28"/>
      <c r="D8" s="29"/>
      <c r="E8" s="29"/>
      <c r="F8" s="29"/>
      <c r="G8" s="29"/>
      <c r="H8" s="31"/>
      <c r="I8" s="31"/>
      <c r="J8" s="31"/>
      <c r="K8" s="31"/>
      <c r="L8" s="31"/>
      <c r="M8" s="31"/>
      <c r="N8" s="31"/>
      <c r="O8" s="31"/>
      <c r="P8" s="31"/>
      <c r="Q8" s="32">
        <f>_xlfn.IFERROR(DATEDIF(DATE('Mau Thong tin'!#REF!,'Mau Thong tin'!#REF!,1),DATE('Mau Thong tin'!#REF!,'Mau Thong tin'!#REF!,1),"m")+1,"")</f>
      </c>
      <c r="R8" s="32" t="e">
        <f>'Mau Thong tin'!#REF!</f>
        <v>#REF!</v>
      </c>
      <c r="S8" s="32">
        <f>IF(ISERROR(FIND(" ",TRIM(Company.4),1)),"",RIGHT(TRIM(Company.4),LEN(TRIM(Company.4))-FIND("#",SUBSTITUTE(TRIM(Company.4)," ","#",LEN(TRIM(Company.4))-LEN(SUBSTITUTE(TRIM(Company.4)," ",""))))))</f>
      </c>
      <c r="T8" s="33">
        <f>IF(Q8="","",S8&amp;" ("&amp;Q8&amp;"T)")</f>
      </c>
      <c r="U8" s="32"/>
      <c r="V8" s="32"/>
      <c r="W8" s="34">
        <f>IF(ISBLANK('Mau Thong tin'!F27),"","- Tốt nghiệp "&amp;'Mau Thong tin'!R27&amp;" ngành "&amp;'Mau Thong tin'!L27&amp;", Trường "&amp;'Mau Thong tin'!F27&amp;" ("&amp;'Mau Thong tin'!P27&amp;", "&amp;'Mau Thong tin'!T27&amp;", "&amp;'Mau Thong tin'!E27&amp;").")</f>
      </c>
      <c r="X8" s="35" t="e">
        <f>IF(ISBLANK(Company.4),"","- "&amp;'Mau Thong tin'!#REF!&amp;"/"&amp;'Mau Thong tin'!#REF!&amp;" → "&amp;'Mau Thong tin'!#REF!&amp;"/"&amp;'Mau Thong tin'!#REF!&amp;": "&amp;'Mau Thong tin'!#REF!&amp;", "&amp;Company.4)</f>
        <v>#REF!</v>
      </c>
      <c r="Y8" s="36" t="e">
        <f>IF(ISBLANK('Mau Thong tin'!#REF!),"",'Mau Thong tin'!#REF!&amp;", "&amp;'Mau Thong tin'!#REF!&amp;", "&amp;'Mau Thong tin'!#REF!)</f>
        <v>#REF!</v>
      </c>
      <c r="Z8" s="26"/>
    </row>
    <row r="9" spans="1:26" s="37" customFormat="1" ht="30" customHeight="1">
      <c r="A9" s="25" t="s">
        <v>23</v>
      </c>
      <c r="B9" s="26"/>
      <c r="C9" s="28"/>
      <c r="D9" s="29"/>
      <c r="E9" s="29"/>
      <c r="F9" s="29"/>
      <c r="G9" s="29"/>
      <c r="H9" s="31"/>
      <c r="I9" s="31"/>
      <c r="J9" s="31"/>
      <c r="K9" s="31"/>
      <c r="L9" s="31"/>
      <c r="M9" s="31"/>
      <c r="N9" s="31"/>
      <c r="O9" s="31"/>
      <c r="P9" s="31"/>
      <c r="Q9" s="32">
        <f>_xlfn.IFERROR(DATEDIF(DATE('Mau Thong tin'!#REF!,'Mau Thong tin'!#REF!,1),DATE('Mau Thong tin'!#REF!,'Mau Thong tin'!#REF!,1),"m")+1,"")</f>
      </c>
      <c r="R9" s="32" t="e">
        <f>'Mau Thong tin'!#REF!</f>
        <v>#REF!</v>
      </c>
      <c r="S9" s="32">
        <f>IF(ISERROR(FIND(" ",TRIM(Company.5),1)),"",RIGHT(TRIM(Company.5),LEN(TRIM(Company.5))-FIND("#",SUBSTITUTE(TRIM(Company.5)," ","#",LEN(TRIM(Company.5))-LEN(SUBSTITUTE(TRIM(Company.5)," ",""))))))</f>
      </c>
      <c r="T9" s="33">
        <f>IF(Q9="","",S9&amp;" ("&amp;Q9&amp;"T)")</f>
      </c>
      <c r="U9" s="32"/>
      <c r="V9" s="32"/>
      <c r="W9" s="34" t="e">
        <f>IF(ISBLANK('Mau Thong tin'!#REF!),"","- Tốt nghiệp "&amp;'Mau Thong tin'!#REF!&amp;" ngành "&amp;'Mau Thong tin'!#REF!&amp;", Trường "&amp;'Mau Thong tin'!#REF!&amp;" ("&amp;'Mau Thong tin'!#REF!&amp;", "&amp;'Mau Thong tin'!#REF!&amp;", "&amp;'Mau Thong tin'!#REF!&amp;").")</f>
        <v>#REF!</v>
      </c>
      <c r="X9" s="35" t="e">
        <f>IF(ISBLANK(Company.5),"","- "&amp;'Mau Thong tin'!#REF!&amp;"/"&amp;'Mau Thong tin'!#REF!&amp;" → "&amp;'Mau Thong tin'!#REF!&amp;"/"&amp;'Mau Thong tin'!#REF!&amp;": "&amp;'Mau Thong tin'!#REF!&amp;", "&amp;Company.5)</f>
        <v>#REF!</v>
      </c>
      <c r="Y9" s="36" t="e">
        <f>IF(ISBLANK('Mau Thong tin'!#REF!),"",'Mau Thong tin'!#REF!&amp;", "&amp;'Mau Thong tin'!#REF!&amp;", "&amp;'Mau Thong tin'!#REF!)</f>
        <v>#REF!</v>
      </c>
      <c r="Z9" s="26"/>
    </row>
    <row r="10" spans="1:26" s="37" customFormat="1" ht="30" customHeight="1">
      <c r="A10" s="25"/>
      <c r="B10" s="26"/>
      <c r="C10" s="28"/>
      <c r="D10" s="29"/>
      <c r="E10" s="29"/>
      <c r="F10" s="29"/>
      <c r="G10" s="29"/>
      <c r="H10" s="31"/>
      <c r="I10" s="31"/>
      <c r="J10" s="31"/>
      <c r="K10" s="31"/>
      <c r="L10" s="31"/>
      <c r="M10" s="31"/>
      <c r="N10" s="31"/>
      <c r="O10" s="31"/>
      <c r="P10" s="31"/>
      <c r="Q10" s="38">
        <f>SUM(Q5:Q9)</f>
        <v>0</v>
      </c>
      <c r="R10" s="32">
        <f>SUMIF(R5:R9,"Tài chính",Q5:Q9)+SUMIF(R5:R9,"Ngân hàng",Q5:Q9)</f>
        <v>0</v>
      </c>
      <c r="S10" s="32"/>
      <c r="T10" s="32"/>
      <c r="U10" s="38"/>
      <c r="V10" s="38"/>
      <c r="W10" s="34" t="e">
        <f>IF(ISBLANK('Mau Thong tin'!#REF!),"","- Tốt nghiệp "&amp;'Mau Thong tin'!#REF!&amp;" ngành "&amp;'Mau Thong tin'!#REF!&amp;", Trường "&amp;'Mau Thong tin'!#REF!&amp;" ("&amp;'Mau Thong tin'!#REF!&amp;", "&amp;'Mau Thong tin'!#REF!&amp;", "&amp;'Mau Thong tin'!#REF!&amp;").")</f>
        <v>#REF!</v>
      </c>
      <c r="X10" s="26"/>
      <c r="Y10" s="26"/>
      <c r="Z10" s="26"/>
    </row>
    <row r="11" spans="1:26" s="45" customFormat="1" ht="30" customHeight="1">
      <c r="A11" s="40"/>
      <c r="B11" s="40"/>
      <c r="C11" s="40"/>
      <c r="D11" s="29"/>
      <c r="E11" s="29"/>
      <c r="F11" s="29"/>
      <c r="G11" s="29"/>
      <c r="H11" s="41"/>
      <c r="I11" s="41"/>
      <c r="J11" s="41"/>
      <c r="K11" s="41"/>
      <c r="L11" s="41"/>
      <c r="M11" s="41"/>
      <c r="N11" s="41"/>
      <c r="O11" s="42"/>
      <c r="P11" s="42"/>
      <c r="Q11" s="39"/>
      <c r="R11" s="38">
        <f>Q10-R10</f>
        <v>0</v>
      </c>
      <c r="S11" s="38"/>
      <c r="T11" s="38"/>
      <c r="U11" s="39"/>
      <c r="V11" s="39"/>
      <c r="W11" s="34" t="str">
        <f>IF(ISBLANK('Mau Thong tin'!G29),"","- Ngoại ngữ: Anh văn "&amp;'Mau Thong tin'!G29)&amp;IF(ISBLANK('Mau Thong tin'!M29),"","; Nhật ngữ: "&amp;'Mau Thong tin'!M29)&amp;IF(ISBLANK('Mau Thong tin'!P29),"","; Hoa văn: "&amp;'Mau Thong tin'!R29&amp;".")&amp;CHAR(10)&amp;IF(ISBLANK('Mau Thong tin'!E30),"","- Tin học: "&amp;'Mau Thong tin'!E30&amp;CHAR(10))&amp;IF(ISBLANK('Mau Thong tin'!M30),"","- Kỹ năng: "&amp;'Mau Thong tin'!M30)</f>
        <v>
</v>
      </c>
      <c r="X11" s="43"/>
      <c r="Y11" s="43"/>
      <c r="Z11" s="44"/>
    </row>
    <row r="12" spans="1:26" s="45" customFormat="1" ht="30" customHeight="1">
      <c r="A12" s="40"/>
      <c r="B12" s="40"/>
      <c r="C12" s="40"/>
      <c r="D12" s="29"/>
      <c r="E12" s="29"/>
      <c r="F12" s="29"/>
      <c r="G12" s="29"/>
      <c r="H12" s="41"/>
      <c r="I12" s="41"/>
      <c r="J12" s="41"/>
      <c r="K12" s="41"/>
      <c r="L12" s="41"/>
      <c r="M12" s="41"/>
      <c r="N12" s="41"/>
      <c r="O12" s="42"/>
      <c r="P12" s="42"/>
      <c r="Q12" s="39"/>
      <c r="R12" s="39"/>
      <c r="S12" s="39"/>
      <c r="T12" s="39"/>
      <c r="U12" s="39"/>
      <c r="V12" s="39"/>
      <c r="W12" s="46"/>
      <c r="X12" s="43"/>
      <c r="Y12" s="43"/>
      <c r="Z12" s="44"/>
    </row>
    <row r="13" spans="1:26" s="45" customFormat="1" ht="30" customHeight="1">
      <c r="A13" s="40"/>
      <c r="B13" s="40"/>
      <c r="C13" s="40"/>
      <c r="D13" s="29"/>
      <c r="E13" s="29"/>
      <c r="F13" s="29"/>
      <c r="G13" s="29"/>
      <c r="H13" s="41"/>
      <c r="I13" s="41"/>
      <c r="J13" s="41"/>
      <c r="K13" s="41"/>
      <c r="L13" s="41"/>
      <c r="M13" s="41"/>
      <c r="N13" s="41"/>
      <c r="O13" s="42"/>
      <c r="P13" s="42"/>
      <c r="Q13" s="39"/>
      <c r="R13" s="39"/>
      <c r="S13" s="39"/>
      <c r="T13" s="39"/>
      <c r="U13" s="39"/>
      <c r="V13" s="39"/>
      <c r="W13" s="47"/>
      <c r="X13" s="43"/>
      <c r="Y13" s="43"/>
      <c r="Z13" s="44"/>
    </row>
    <row r="14" spans="1:26" s="45" customFormat="1" ht="30" customHeight="1">
      <c r="A14" s="40"/>
      <c r="B14" s="40"/>
      <c r="C14" s="40"/>
      <c r="D14" s="29"/>
      <c r="E14" s="29"/>
      <c r="F14" s="29"/>
      <c r="G14" s="29"/>
      <c r="H14" s="41"/>
      <c r="I14" s="41"/>
      <c r="J14" s="41"/>
      <c r="K14" s="41"/>
      <c r="L14" s="41"/>
      <c r="M14" s="41"/>
      <c r="N14" s="41"/>
      <c r="O14" s="42"/>
      <c r="P14" s="42"/>
      <c r="Q14" s="39"/>
      <c r="R14" s="39"/>
      <c r="S14" s="39"/>
      <c r="T14" s="39"/>
      <c r="U14" s="39"/>
      <c r="V14" s="39"/>
      <c r="W14" s="46"/>
      <c r="X14" s="43"/>
      <c r="Y14" s="43"/>
      <c r="Z14" s="44"/>
    </row>
    <row r="15" spans="1:26" s="45" customFormat="1" ht="30" customHeight="1">
      <c r="A15" s="40"/>
      <c r="B15" s="40"/>
      <c r="C15" s="40"/>
      <c r="D15" s="29"/>
      <c r="E15" s="29"/>
      <c r="F15" s="29"/>
      <c r="G15" s="29"/>
      <c r="H15" s="41"/>
      <c r="I15" s="41"/>
      <c r="J15" s="41"/>
      <c r="K15" s="41"/>
      <c r="L15" s="41"/>
      <c r="M15" s="41"/>
      <c r="N15" s="41"/>
      <c r="O15" s="42"/>
      <c r="P15" s="42"/>
      <c r="Q15" s="39"/>
      <c r="R15" s="39"/>
      <c r="S15" s="39"/>
      <c r="T15" s="39"/>
      <c r="U15" s="39"/>
      <c r="V15" s="39"/>
      <c r="W15" s="46"/>
      <c r="X15" s="43"/>
      <c r="Y15" s="43"/>
      <c r="Z15" s="44"/>
    </row>
    <row r="16" spans="1:26" s="52" customFormat="1" ht="30" customHeight="1">
      <c r="A16" s="40"/>
      <c r="B16" s="40"/>
      <c r="C16" s="40"/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50"/>
      <c r="P16" s="50"/>
      <c r="Q16" s="39"/>
      <c r="R16" s="39"/>
      <c r="S16" s="39"/>
      <c r="T16" s="39"/>
      <c r="U16" s="27"/>
      <c r="V16" s="27"/>
      <c r="W16" s="51"/>
      <c r="X16" s="43"/>
      <c r="Y16" s="43"/>
      <c r="Z16" s="44"/>
    </row>
    <row r="17" spans="1:26" s="52" customFormat="1" ht="30" customHeight="1">
      <c r="A17" s="40"/>
      <c r="B17" s="40"/>
      <c r="C17" s="40"/>
      <c r="D17" s="48"/>
      <c r="E17" s="48"/>
      <c r="F17" s="48"/>
      <c r="G17" s="48"/>
      <c r="H17" s="49"/>
      <c r="I17" s="49"/>
      <c r="J17" s="49"/>
      <c r="K17" s="49"/>
      <c r="L17" s="49"/>
      <c r="M17" s="49"/>
      <c r="N17" s="49"/>
      <c r="O17" s="50"/>
      <c r="P17" s="50"/>
      <c r="Q17" s="27"/>
      <c r="R17" s="27"/>
      <c r="S17" s="27"/>
      <c r="T17" s="27"/>
      <c r="U17" s="27"/>
      <c r="V17" s="27"/>
      <c r="W17" s="51"/>
      <c r="X17" s="43"/>
      <c r="Y17" s="43"/>
      <c r="Z17" s="44"/>
    </row>
    <row r="18" spans="1:26" s="52" customFormat="1" ht="30" customHeight="1">
      <c r="A18" s="40"/>
      <c r="B18" s="40"/>
      <c r="C18" s="40"/>
      <c r="D18" s="48"/>
      <c r="E18" s="48"/>
      <c r="F18" s="48"/>
      <c r="G18" s="48"/>
      <c r="H18" s="49"/>
      <c r="I18" s="49"/>
      <c r="J18" s="49"/>
      <c r="K18" s="49"/>
      <c r="L18" s="49"/>
      <c r="M18" s="49"/>
      <c r="N18" s="49"/>
      <c r="O18" s="50"/>
      <c r="P18" s="50"/>
      <c r="Q18" s="27"/>
      <c r="R18" s="27"/>
      <c r="S18" s="27"/>
      <c r="T18" s="27"/>
      <c r="U18" s="27"/>
      <c r="V18" s="27"/>
      <c r="W18" s="51"/>
      <c r="X18" s="43"/>
      <c r="Y18" s="43"/>
      <c r="Z18" s="44"/>
    </row>
  </sheetData>
  <sheetProtection password="808C" sheet="1" objects="1" scenarios="1"/>
  <mergeCells count="27">
    <mergeCell ref="A1:A2"/>
    <mergeCell ref="W1:W2"/>
    <mergeCell ref="X1:X2"/>
    <mergeCell ref="H1:H2"/>
    <mergeCell ref="I1:I2"/>
    <mergeCell ref="C1:C2"/>
    <mergeCell ref="D1:D2"/>
    <mergeCell ref="B1:B2"/>
    <mergeCell ref="E1:E2"/>
    <mergeCell ref="K1:K2"/>
    <mergeCell ref="Z1:Z2"/>
    <mergeCell ref="AA1:AA2"/>
    <mergeCell ref="Y1:Y2"/>
    <mergeCell ref="V1:V2"/>
    <mergeCell ref="R1:R2"/>
    <mergeCell ref="S1:S2"/>
    <mergeCell ref="U1:U2"/>
    <mergeCell ref="T1:T2"/>
    <mergeCell ref="P1:P2"/>
    <mergeCell ref="N1:N2"/>
    <mergeCell ref="Q1:Q2"/>
    <mergeCell ref="F1:F2"/>
    <mergeCell ref="G1:G2"/>
    <mergeCell ref="J1:J2"/>
    <mergeCell ref="L1:L2"/>
    <mergeCell ref="M1:M2"/>
    <mergeCell ref="O1:O2"/>
  </mergeCells>
  <printOptions/>
  <pageMargins left="0.2362204724409449" right="0.15748031496062992" top="0.1968503937007874" bottom="0.4330708661417323" header="0.15748031496062992" footer="0.15748031496062992"/>
  <pageSetup horizontalDpi="600" verticalDpi="600" orientation="landscape" paperSize="9" scale="70" r:id="rId1"/>
  <headerFooter alignWithMargins="0">
    <oddFooter>&amp;CTrang &amp;P/6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P127"/>
  <sheetViews>
    <sheetView zoomScalePageLayoutView="0" workbookViewId="0" topLeftCell="A81">
      <selection activeCell="E113" sqref="E113:E114"/>
    </sheetView>
  </sheetViews>
  <sheetFormatPr defaultColWidth="9.00390625" defaultRowHeight="15"/>
  <cols>
    <col min="1" max="1" width="29.28125" style="88" customWidth="1"/>
    <col min="2" max="2" width="19.57421875" style="88" customWidth="1"/>
    <col min="3" max="3" width="29.8515625" style="88" bestFit="1" customWidth="1"/>
    <col min="4" max="5" width="10.8515625" style="88" customWidth="1"/>
    <col min="6" max="6" width="19.28125" style="88" customWidth="1"/>
    <col min="7" max="7" width="12.00390625" style="88" customWidth="1"/>
    <col min="8" max="8" width="5.28125" style="88" customWidth="1"/>
    <col min="9" max="9" width="16.57421875" style="88" bestFit="1" customWidth="1"/>
    <col min="10" max="10" width="7.140625" style="88" customWidth="1"/>
    <col min="11" max="11" width="11.140625" style="88" customWidth="1"/>
    <col min="12" max="13" width="6.57421875" style="86" customWidth="1"/>
    <col min="14" max="14" width="12.28125" style="88" bestFit="1" customWidth="1"/>
    <col min="15" max="15" width="6.57421875" style="88" customWidth="1"/>
    <col min="16" max="16" width="13.57421875" style="88" bestFit="1" customWidth="1"/>
    <col min="17" max="16384" width="9.00390625" style="88" customWidth="1"/>
  </cols>
  <sheetData>
    <row r="1" spans="1:14" ht="15">
      <c r="A1" s="86" t="s">
        <v>4</v>
      </c>
      <c r="B1" s="86" t="s">
        <v>7</v>
      </c>
      <c r="C1" s="86" t="s">
        <v>93</v>
      </c>
      <c r="D1" s="86" t="s">
        <v>121</v>
      </c>
      <c r="E1" s="86" t="s">
        <v>122</v>
      </c>
      <c r="F1" s="86" t="s">
        <v>43</v>
      </c>
      <c r="G1" s="86" t="s">
        <v>82</v>
      </c>
      <c r="H1" s="86"/>
      <c r="I1" s="87" t="s">
        <v>244</v>
      </c>
      <c r="J1" s="87"/>
      <c r="L1" s="86" t="s">
        <v>182</v>
      </c>
      <c r="N1" s="88" t="s">
        <v>188</v>
      </c>
    </row>
    <row r="2" spans="1:14" ht="15">
      <c r="A2" s="88" t="s">
        <v>47</v>
      </c>
      <c r="B2" s="88" t="s">
        <v>69</v>
      </c>
      <c r="C2" s="88" t="s">
        <v>12</v>
      </c>
      <c r="D2" s="89">
        <v>1</v>
      </c>
      <c r="E2" s="89">
        <v>1</v>
      </c>
      <c r="F2" s="89"/>
      <c r="G2" s="88">
        <v>1981</v>
      </c>
      <c r="I2" s="87" t="s">
        <v>263</v>
      </c>
      <c r="L2" s="86" t="s">
        <v>183</v>
      </c>
      <c r="N2" s="88" t="s">
        <v>264</v>
      </c>
    </row>
    <row r="3" spans="1:14" ht="15">
      <c r="A3" s="88" t="s">
        <v>48</v>
      </c>
      <c r="B3" s="88" t="s">
        <v>247</v>
      </c>
      <c r="C3" s="88" t="s">
        <v>96</v>
      </c>
      <c r="D3" s="89">
        <v>2</v>
      </c>
      <c r="E3" s="89">
        <v>2</v>
      </c>
      <c r="F3" s="89"/>
      <c r="G3" s="88">
        <v>1982</v>
      </c>
      <c r="I3" s="88" t="s">
        <v>69</v>
      </c>
      <c r="L3" s="86" t="s">
        <v>184</v>
      </c>
      <c r="N3" s="88" t="s">
        <v>189</v>
      </c>
    </row>
    <row r="4" spans="1:14" ht="15">
      <c r="A4" s="88" t="s">
        <v>49</v>
      </c>
      <c r="B4" s="88" t="s">
        <v>71</v>
      </c>
      <c r="C4" s="88" t="s">
        <v>77</v>
      </c>
      <c r="D4" s="89">
        <v>3</v>
      </c>
      <c r="E4" s="89">
        <v>3</v>
      </c>
      <c r="F4" s="89"/>
      <c r="G4" s="88">
        <v>1983</v>
      </c>
      <c r="I4" s="88" t="s">
        <v>229</v>
      </c>
      <c r="L4" s="86" t="s">
        <v>185</v>
      </c>
      <c r="N4" s="88" t="s">
        <v>260</v>
      </c>
    </row>
    <row r="5" spans="1:14" ht="15">
      <c r="A5" s="88" t="s">
        <v>50</v>
      </c>
      <c r="B5" s="88" t="s">
        <v>6</v>
      </c>
      <c r="C5" s="88" t="s">
        <v>13</v>
      </c>
      <c r="D5" s="89">
        <v>4</v>
      </c>
      <c r="E5" s="89">
        <v>4</v>
      </c>
      <c r="F5" s="89"/>
      <c r="G5" s="88">
        <v>1984</v>
      </c>
      <c r="I5" s="88" t="s">
        <v>71</v>
      </c>
      <c r="L5" s="86" t="s">
        <v>186</v>
      </c>
      <c r="N5" s="88" t="s">
        <v>23</v>
      </c>
    </row>
    <row r="6" spans="1:12" ht="15">
      <c r="A6" s="88" t="s">
        <v>86</v>
      </c>
      <c r="B6" s="88" t="s">
        <v>66</v>
      </c>
      <c r="C6" s="88" t="s">
        <v>76</v>
      </c>
      <c r="D6" s="89">
        <v>5</v>
      </c>
      <c r="E6" s="89">
        <v>5</v>
      </c>
      <c r="F6" s="89"/>
      <c r="G6" s="88">
        <v>1985</v>
      </c>
      <c r="I6" s="88" t="s">
        <v>238</v>
      </c>
      <c r="L6" s="86" t="s">
        <v>187</v>
      </c>
    </row>
    <row r="7" spans="1:9" ht="15">
      <c r="A7" s="88" t="s">
        <v>87</v>
      </c>
      <c r="B7" s="88" t="s">
        <v>63</v>
      </c>
      <c r="C7" s="88" t="s">
        <v>46</v>
      </c>
      <c r="D7" s="89">
        <v>6</v>
      </c>
      <c r="E7" s="89">
        <v>6</v>
      </c>
      <c r="F7" s="89">
        <v>1970</v>
      </c>
      <c r="G7" s="88">
        <v>1986</v>
      </c>
      <c r="I7" s="88" t="s">
        <v>243</v>
      </c>
    </row>
    <row r="8" spans="1:9" ht="15">
      <c r="A8" s="88" t="s">
        <v>88</v>
      </c>
      <c r="B8" s="88" t="s">
        <v>70</v>
      </c>
      <c r="C8" s="88" t="s">
        <v>117</v>
      </c>
      <c r="D8" s="89">
        <v>7</v>
      </c>
      <c r="E8" s="89">
        <v>7</v>
      </c>
      <c r="F8" s="89">
        <v>1971</v>
      </c>
      <c r="G8" s="88">
        <v>1987</v>
      </c>
      <c r="I8" s="88" t="s">
        <v>242</v>
      </c>
    </row>
    <row r="9" spans="1:9" ht="15">
      <c r="A9" s="88" t="s">
        <v>89</v>
      </c>
      <c r="B9" s="88" t="s">
        <v>58</v>
      </c>
      <c r="C9" s="88" t="s">
        <v>79</v>
      </c>
      <c r="D9" s="89">
        <v>8</v>
      </c>
      <c r="E9" s="89">
        <v>8</v>
      </c>
      <c r="F9" s="89">
        <v>1972</v>
      </c>
      <c r="G9" s="88">
        <v>1988</v>
      </c>
      <c r="I9" s="88" t="s">
        <v>231</v>
      </c>
    </row>
    <row r="10" spans="1:9" ht="15">
      <c r="A10" s="88" t="s">
        <v>75</v>
      </c>
      <c r="B10" s="88" t="s">
        <v>65</v>
      </c>
      <c r="C10" s="88" t="s">
        <v>97</v>
      </c>
      <c r="D10" s="89">
        <v>9</v>
      </c>
      <c r="E10" s="89">
        <v>9</v>
      </c>
      <c r="F10" s="89">
        <v>1973</v>
      </c>
      <c r="G10" s="88">
        <v>1989</v>
      </c>
      <c r="I10" s="88" t="s">
        <v>6</v>
      </c>
    </row>
    <row r="11" spans="1:9" ht="15">
      <c r="A11" s="88" t="s">
        <v>41</v>
      </c>
      <c r="B11" s="88" t="s">
        <v>5</v>
      </c>
      <c r="C11" s="88" t="s">
        <v>98</v>
      </c>
      <c r="D11" s="89">
        <v>10</v>
      </c>
      <c r="E11" s="89">
        <v>10</v>
      </c>
      <c r="F11" s="89">
        <v>1974</v>
      </c>
      <c r="G11" s="88">
        <v>1990</v>
      </c>
      <c r="I11" s="88" t="s">
        <v>222</v>
      </c>
    </row>
    <row r="12" spans="1:9" ht="15">
      <c r="A12" s="88" t="s">
        <v>3</v>
      </c>
      <c r="B12" s="88" t="s">
        <v>57</v>
      </c>
      <c r="C12" s="88" t="s">
        <v>99</v>
      </c>
      <c r="D12" s="89">
        <v>11</v>
      </c>
      <c r="E12" s="89">
        <v>11</v>
      </c>
      <c r="F12" s="89">
        <v>1975</v>
      </c>
      <c r="G12" s="88">
        <v>1991</v>
      </c>
      <c r="I12" s="88" t="s">
        <v>66</v>
      </c>
    </row>
    <row r="13" spans="1:9" ht="15">
      <c r="A13" s="88" t="s">
        <v>0</v>
      </c>
      <c r="B13" s="88" t="s">
        <v>180</v>
      </c>
      <c r="C13" s="88" t="s">
        <v>100</v>
      </c>
      <c r="D13" s="89">
        <v>12</v>
      </c>
      <c r="E13" s="89">
        <v>12</v>
      </c>
      <c r="F13" s="89">
        <v>1976</v>
      </c>
      <c r="G13" s="88">
        <v>1992</v>
      </c>
      <c r="I13" s="88" t="s">
        <v>227</v>
      </c>
    </row>
    <row r="14" spans="1:9" ht="15">
      <c r="A14" s="88" t="s">
        <v>167</v>
      </c>
      <c r="B14" s="88" t="s">
        <v>61</v>
      </c>
      <c r="C14" s="88" t="s">
        <v>101</v>
      </c>
      <c r="D14" s="89">
        <v>13</v>
      </c>
      <c r="F14" s="89">
        <v>1977</v>
      </c>
      <c r="G14" s="88">
        <v>1993</v>
      </c>
      <c r="I14" s="88" t="s">
        <v>236</v>
      </c>
    </row>
    <row r="15" spans="1:9" ht="15">
      <c r="A15" s="88" t="s">
        <v>91</v>
      </c>
      <c r="B15" s="88" t="s">
        <v>72</v>
      </c>
      <c r="C15" s="88" t="s">
        <v>102</v>
      </c>
      <c r="D15" s="89">
        <v>14</v>
      </c>
      <c r="F15" s="89">
        <v>1978</v>
      </c>
      <c r="G15" s="88">
        <v>1994</v>
      </c>
      <c r="I15" s="88" t="s">
        <v>203</v>
      </c>
    </row>
    <row r="16" spans="1:9" ht="15">
      <c r="A16" s="88" t="s">
        <v>90</v>
      </c>
      <c r="B16" s="88" t="s">
        <v>64</v>
      </c>
      <c r="C16" s="88" t="s">
        <v>103</v>
      </c>
      <c r="D16" s="89">
        <v>15</v>
      </c>
      <c r="F16" s="89">
        <v>1979</v>
      </c>
      <c r="G16" s="88">
        <v>1995</v>
      </c>
      <c r="I16" s="88" t="s">
        <v>70</v>
      </c>
    </row>
    <row r="17" spans="1:9" ht="15">
      <c r="A17" s="88" t="s">
        <v>74</v>
      </c>
      <c r="B17" s="88" t="s">
        <v>67</v>
      </c>
      <c r="C17" s="88" t="s">
        <v>105</v>
      </c>
      <c r="D17" s="89">
        <v>16</v>
      </c>
      <c r="F17" s="89">
        <v>1980</v>
      </c>
      <c r="G17" s="88">
        <v>1996</v>
      </c>
      <c r="I17" s="88" t="s">
        <v>58</v>
      </c>
    </row>
    <row r="18" spans="1:9" ht="15">
      <c r="A18" s="88" t="s">
        <v>51</v>
      </c>
      <c r="B18" s="88" t="s">
        <v>68</v>
      </c>
      <c r="C18" s="88" t="s">
        <v>104</v>
      </c>
      <c r="D18" s="89">
        <v>17</v>
      </c>
      <c r="F18" s="89">
        <v>1981</v>
      </c>
      <c r="G18" s="88">
        <v>1997</v>
      </c>
      <c r="I18" s="88" t="s">
        <v>226</v>
      </c>
    </row>
    <row r="19" spans="1:9" ht="15">
      <c r="A19" s="88" t="s">
        <v>52</v>
      </c>
      <c r="B19" s="88" t="s">
        <v>62</v>
      </c>
      <c r="C19" s="88" t="s">
        <v>114</v>
      </c>
      <c r="D19" s="89">
        <v>18</v>
      </c>
      <c r="F19" s="89">
        <v>1982</v>
      </c>
      <c r="G19" s="88">
        <v>1998</v>
      </c>
      <c r="I19" s="88" t="s">
        <v>240</v>
      </c>
    </row>
    <row r="20" spans="1:9" ht="15">
      <c r="A20" s="88" t="s">
        <v>92</v>
      </c>
      <c r="B20" s="88" t="s">
        <v>60</v>
      </c>
      <c r="C20" s="88" t="s">
        <v>115</v>
      </c>
      <c r="D20" s="89">
        <v>19</v>
      </c>
      <c r="F20" s="89">
        <v>1983</v>
      </c>
      <c r="G20" s="88">
        <v>1999</v>
      </c>
      <c r="I20" s="88" t="s">
        <v>197</v>
      </c>
    </row>
    <row r="21" spans="1:9" ht="15">
      <c r="A21" s="88" t="s">
        <v>1</v>
      </c>
      <c r="B21" s="88" t="s">
        <v>55</v>
      </c>
      <c r="C21" s="88" t="s">
        <v>116</v>
      </c>
      <c r="D21" s="89">
        <v>20</v>
      </c>
      <c r="F21" s="89">
        <v>1984</v>
      </c>
      <c r="G21" s="88">
        <v>2000</v>
      </c>
      <c r="I21" s="88" t="s">
        <v>65</v>
      </c>
    </row>
    <row r="22" spans="1:9" ht="15">
      <c r="A22" s="88" t="s">
        <v>73</v>
      </c>
      <c r="B22" s="88" t="s">
        <v>59</v>
      </c>
      <c r="C22" s="88" t="s">
        <v>106</v>
      </c>
      <c r="D22" s="89">
        <v>21</v>
      </c>
      <c r="F22" s="89">
        <v>1985</v>
      </c>
      <c r="G22" s="88">
        <v>2001</v>
      </c>
      <c r="I22" s="88" t="s">
        <v>234</v>
      </c>
    </row>
    <row r="23" spans="1:9" ht="15">
      <c r="A23" s="88" t="s">
        <v>132</v>
      </c>
      <c r="B23" s="88" t="s">
        <v>94</v>
      </c>
      <c r="C23" s="88" t="s">
        <v>118</v>
      </c>
      <c r="D23" s="89">
        <v>22</v>
      </c>
      <c r="F23" s="89">
        <v>1986</v>
      </c>
      <c r="G23" s="88">
        <v>2002</v>
      </c>
      <c r="I23" s="88" t="s">
        <v>239</v>
      </c>
    </row>
    <row r="24" spans="1:9" ht="15">
      <c r="A24" s="88" t="s">
        <v>133</v>
      </c>
      <c r="B24" s="88" t="s">
        <v>95</v>
      </c>
      <c r="C24" s="88" t="s">
        <v>107</v>
      </c>
      <c r="D24" s="89">
        <v>23</v>
      </c>
      <c r="F24" s="89">
        <v>1987</v>
      </c>
      <c r="G24" s="88">
        <v>2003</v>
      </c>
      <c r="I24" s="88" t="s">
        <v>201</v>
      </c>
    </row>
    <row r="25" spans="1:9" ht="15">
      <c r="A25" s="88" t="s">
        <v>134</v>
      </c>
      <c r="B25" s="88" t="s">
        <v>56</v>
      </c>
      <c r="C25" s="88" t="s">
        <v>108</v>
      </c>
      <c r="D25" s="89">
        <v>24</v>
      </c>
      <c r="F25" s="89">
        <v>1988</v>
      </c>
      <c r="G25" s="88">
        <v>2004</v>
      </c>
      <c r="I25" s="88" t="s">
        <v>213</v>
      </c>
    </row>
    <row r="26" spans="1:9" ht="15">
      <c r="A26" s="88" t="s">
        <v>131</v>
      </c>
      <c r="C26" s="88" t="s">
        <v>109</v>
      </c>
      <c r="D26" s="89">
        <v>25</v>
      </c>
      <c r="F26" s="89">
        <v>1989</v>
      </c>
      <c r="G26" s="88">
        <v>2005</v>
      </c>
      <c r="I26" s="88" t="s">
        <v>5</v>
      </c>
    </row>
    <row r="27" spans="1:9" ht="15">
      <c r="A27" s="88" t="s">
        <v>131</v>
      </c>
      <c r="C27" s="88" t="s">
        <v>112</v>
      </c>
      <c r="D27" s="89">
        <v>26</v>
      </c>
      <c r="F27" s="89">
        <v>1990</v>
      </c>
      <c r="G27" s="88">
        <v>2006</v>
      </c>
      <c r="I27" s="88" t="s">
        <v>205</v>
      </c>
    </row>
    <row r="28" spans="1:9" ht="15">
      <c r="A28" s="88" t="s">
        <v>131</v>
      </c>
      <c r="C28" s="88" t="s">
        <v>111</v>
      </c>
      <c r="D28" s="89">
        <v>27</v>
      </c>
      <c r="F28" s="89">
        <v>1991</v>
      </c>
      <c r="G28" s="88">
        <v>2007</v>
      </c>
      <c r="I28" s="88" t="s">
        <v>217</v>
      </c>
    </row>
    <row r="29" spans="1:9" ht="15">
      <c r="A29" s="88" t="s">
        <v>131</v>
      </c>
      <c r="C29" s="88" t="s">
        <v>113</v>
      </c>
      <c r="D29" s="89">
        <v>28</v>
      </c>
      <c r="F29" s="89">
        <v>1992</v>
      </c>
      <c r="G29" s="88">
        <v>2008</v>
      </c>
      <c r="I29" s="88" t="s">
        <v>209</v>
      </c>
    </row>
    <row r="30" spans="1:9" ht="15">
      <c r="A30" s="88" t="s">
        <v>131</v>
      </c>
      <c r="C30" s="88" t="s">
        <v>119</v>
      </c>
      <c r="D30" s="89">
        <v>29</v>
      </c>
      <c r="F30" s="89">
        <v>1993</v>
      </c>
      <c r="G30" s="88">
        <v>2009</v>
      </c>
      <c r="I30" s="88" t="s">
        <v>57</v>
      </c>
    </row>
    <row r="31" spans="1:9" ht="15">
      <c r="A31" s="88" t="s">
        <v>131</v>
      </c>
      <c r="C31" s="88" t="s">
        <v>120</v>
      </c>
      <c r="D31" s="89">
        <v>30</v>
      </c>
      <c r="F31" s="89">
        <v>1994</v>
      </c>
      <c r="G31" s="88">
        <v>2010</v>
      </c>
      <c r="I31" s="88" t="s">
        <v>235</v>
      </c>
    </row>
    <row r="32" spans="1:9" ht="15">
      <c r="A32" s="88" t="s">
        <v>131</v>
      </c>
      <c r="C32" s="88" t="s">
        <v>110</v>
      </c>
      <c r="D32" s="89">
        <v>31</v>
      </c>
      <c r="F32" s="89">
        <v>1995</v>
      </c>
      <c r="G32" s="88">
        <v>2011</v>
      </c>
      <c r="I32" s="88" t="s">
        <v>206</v>
      </c>
    </row>
    <row r="33" spans="1:9" ht="15">
      <c r="A33" s="88" t="s">
        <v>131</v>
      </c>
      <c r="C33" s="88" t="s">
        <v>123</v>
      </c>
      <c r="D33" s="89"/>
      <c r="F33" s="89">
        <v>1996</v>
      </c>
      <c r="G33" s="88">
        <v>2012</v>
      </c>
      <c r="I33" s="88" t="s">
        <v>241</v>
      </c>
    </row>
    <row r="34" spans="1:9" ht="15">
      <c r="A34" s="88" t="s">
        <v>131</v>
      </c>
      <c r="C34" s="88" t="s">
        <v>124</v>
      </c>
      <c r="D34" s="89"/>
      <c r="F34" s="89"/>
      <c r="G34" s="88">
        <v>2013</v>
      </c>
      <c r="I34" s="88" t="s">
        <v>210</v>
      </c>
    </row>
    <row r="35" spans="1:9" ht="15">
      <c r="A35" s="88" t="s">
        <v>131</v>
      </c>
      <c r="C35" s="88" t="s">
        <v>125</v>
      </c>
      <c r="D35" s="89"/>
      <c r="F35" s="89"/>
      <c r="G35" s="88">
        <v>2014</v>
      </c>
      <c r="I35" s="88" t="s">
        <v>72</v>
      </c>
    </row>
    <row r="36" spans="1:9" ht="15">
      <c r="A36" s="88" t="s">
        <v>131</v>
      </c>
      <c r="C36" s="88" t="s">
        <v>128</v>
      </c>
      <c r="D36" s="89"/>
      <c r="F36" s="89"/>
      <c r="G36" s="88">
        <v>2015</v>
      </c>
      <c r="I36" s="88" t="s">
        <v>225</v>
      </c>
    </row>
    <row r="37" spans="1:9" ht="15">
      <c r="A37" s="88" t="s">
        <v>2</v>
      </c>
      <c r="C37" s="88" t="s">
        <v>126</v>
      </c>
      <c r="D37" s="89"/>
      <c r="F37" s="89"/>
      <c r="G37" s="88">
        <v>2016</v>
      </c>
      <c r="I37" s="88" t="s">
        <v>223</v>
      </c>
    </row>
    <row r="38" spans="1:9" ht="15">
      <c r="A38" s="88" t="s">
        <v>53</v>
      </c>
      <c r="C38" s="88" t="s">
        <v>127</v>
      </c>
      <c r="D38" s="89"/>
      <c r="F38" s="89"/>
      <c r="G38" s="88">
        <v>2017</v>
      </c>
      <c r="I38" s="88" t="s">
        <v>198</v>
      </c>
    </row>
    <row r="39" spans="1:9" ht="15">
      <c r="A39" s="88" t="s">
        <v>54</v>
      </c>
      <c r="C39" s="88" t="s">
        <v>129</v>
      </c>
      <c r="D39" s="89"/>
      <c r="F39" s="89"/>
      <c r="G39" s="88">
        <v>2018</v>
      </c>
      <c r="I39" s="88" t="s">
        <v>204</v>
      </c>
    </row>
    <row r="40" spans="1:9" ht="15">
      <c r="A40" s="88" t="s">
        <v>131</v>
      </c>
      <c r="C40" s="88" t="s">
        <v>130</v>
      </c>
      <c r="D40" s="89"/>
      <c r="F40" s="89"/>
      <c r="G40" s="88">
        <v>2019</v>
      </c>
      <c r="I40" s="88" t="s">
        <v>200</v>
      </c>
    </row>
    <row r="41" spans="1:9" ht="15">
      <c r="A41" s="88" t="s">
        <v>23</v>
      </c>
      <c r="C41" s="88" t="s">
        <v>23</v>
      </c>
      <c r="D41" s="89"/>
      <c r="F41" s="89"/>
      <c r="G41" s="88">
        <v>2020</v>
      </c>
      <c r="I41" s="88" t="s">
        <v>64</v>
      </c>
    </row>
    <row r="42" spans="4:9" ht="15">
      <c r="D42" s="89"/>
      <c r="F42" s="89"/>
      <c r="I42" s="88" t="s">
        <v>67</v>
      </c>
    </row>
    <row r="43" spans="4:9" ht="15">
      <c r="D43" s="89"/>
      <c r="F43" s="89"/>
      <c r="I43" s="88" t="s">
        <v>214</v>
      </c>
    </row>
    <row r="44" spans="4:9" ht="15">
      <c r="D44" s="89"/>
      <c r="F44" s="89"/>
      <c r="I44" s="88" t="s">
        <v>215</v>
      </c>
    </row>
    <row r="45" spans="4:9" ht="15">
      <c r="D45" s="89"/>
      <c r="F45" s="89"/>
      <c r="I45" s="88" t="s">
        <v>228</v>
      </c>
    </row>
    <row r="46" spans="4:9" ht="15">
      <c r="D46" s="89"/>
      <c r="F46" s="89"/>
      <c r="I46" s="88" t="s">
        <v>218</v>
      </c>
    </row>
    <row r="47" spans="4:9" ht="15">
      <c r="D47" s="89"/>
      <c r="F47" s="89"/>
      <c r="I47" s="88" t="s">
        <v>207</v>
      </c>
    </row>
    <row r="48" spans="4:9" ht="15">
      <c r="D48" s="89"/>
      <c r="F48" s="89"/>
      <c r="I48" s="88" t="s">
        <v>224</v>
      </c>
    </row>
    <row r="49" spans="4:9" ht="15">
      <c r="D49" s="89"/>
      <c r="F49" s="89"/>
      <c r="I49" s="88" t="s">
        <v>219</v>
      </c>
    </row>
    <row r="50" spans="4:9" ht="15">
      <c r="D50" s="89"/>
      <c r="F50" s="89"/>
      <c r="I50" s="88" t="s">
        <v>60</v>
      </c>
    </row>
    <row r="51" spans="4:9" ht="15">
      <c r="D51" s="89"/>
      <c r="F51" s="89"/>
      <c r="I51" s="88" t="s">
        <v>55</v>
      </c>
    </row>
    <row r="52" spans="4:9" ht="15">
      <c r="D52" s="89"/>
      <c r="F52" s="89"/>
      <c r="I52" s="88" t="s">
        <v>59</v>
      </c>
    </row>
    <row r="53" spans="4:9" ht="15">
      <c r="D53" s="89"/>
      <c r="F53" s="89"/>
      <c r="I53" s="88" t="s">
        <v>220</v>
      </c>
    </row>
    <row r="54" spans="4:9" ht="15">
      <c r="D54" s="89"/>
      <c r="F54" s="89"/>
      <c r="I54" s="88" t="s">
        <v>94</v>
      </c>
    </row>
    <row r="55" spans="4:9" ht="15">
      <c r="D55" s="89"/>
      <c r="F55" s="89"/>
      <c r="I55" s="88" t="s">
        <v>199</v>
      </c>
    </row>
    <row r="56" spans="4:9" ht="15">
      <c r="D56" s="89"/>
      <c r="F56" s="89"/>
      <c r="I56" s="88" t="s">
        <v>95</v>
      </c>
    </row>
    <row r="57" spans="4:9" ht="15">
      <c r="D57" s="89"/>
      <c r="F57" s="89"/>
      <c r="I57" s="88" t="s">
        <v>230</v>
      </c>
    </row>
    <row r="58" spans="4:9" ht="15">
      <c r="D58" s="89"/>
      <c r="F58" s="89"/>
      <c r="I58" s="88" t="s">
        <v>202</v>
      </c>
    </row>
    <row r="59" spans="4:9" ht="15">
      <c r="D59" s="89"/>
      <c r="F59" s="89"/>
      <c r="I59" s="88" t="s">
        <v>211</v>
      </c>
    </row>
    <row r="60" spans="4:9" ht="15">
      <c r="D60" s="89"/>
      <c r="F60" s="89"/>
      <c r="I60" s="88" t="s">
        <v>237</v>
      </c>
    </row>
    <row r="61" spans="4:9" ht="15">
      <c r="D61" s="89"/>
      <c r="F61" s="89"/>
      <c r="I61" s="88" t="s">
        <v>216</v>
      </c>
    </row>
    <row r="62" spans="4:9" ht="15">
      <c r="D62" s="89"/>
      <c r="F62" s="89"/>
      <c r="I62" s="88" t="s">
        <v>221</v>
      </c>
    </row>
    <row r="63" spans="4:9" ht="15">
      <c r="D63" s="89"/>
      <c r="F63" s="89"/>
      <c r="I63" s="88" t="s">
        <v>232</v>
      </c>
    </row>
    <row r="64" spans="4:9" ht="15">
      <c r="D64" s="89"/>
      <c r="F64" s="89"/>
      <c r="I64" s="88" t="s">
        <v>233</v>
      </c>
    </row>
    <row r="65" spans="4:9" ht="15">
      <c r="D65" s="89"/>
      <c r="F65" s="89"/>
      <c r="I65" s="88" t="s">
        <v>208</v>
      </c>
    </row>
    <row r="66" spans="4:9" ht="15">
      <c r="D66" s="89"/>
      <c r="F66" s="89"/>
      <c r="I66" s="88" t="s">
        <v>212</v>
      </c>
    </row>
    <row r="68" spans="12:16" ht="17.25" customHeight="1">
      <c r="L68" s="86" t="s">
        <v>170</v>
      </c>
      <c r="O68" s="86"/>
      <c r="P68" s="86"/>
    </row>
    <row r="69" spans="3:15" ht="15">
      <c r="C69" s="86" t="s">
        <v>34</v>
      </c>
      <c r="D69" s="86" t="s">
        <v>36</v>
      </c>
      <c r="E69" s="86" t="s">
        <v>14</v>
      </c>
      <c r="F69" s="86" t="s">
        <v>18</v>
      </c>
      <c r="G69" s="86" t="s">
        <v>24</v>
      </c>
      <c r="H69" s="86"/>
      <c r="J69" s="86"/>
      <c r="L69" s="99" t="s">
        <v>37</v>
      </c>
      <c r="M69" s="99"/>
      <c r="O69" s="86"/>
    </row>
    <row r="70" spans="3:16" ht="15">
      <c r="C70" s="88" t="s">
        <v>35</v>
      </c>
      <c r="D70" s="88" t="s">
        <v>37</v>
      </c>
      <c r="E70" s="88" t="s">
        <v>15</v>
      </c>
      <c r="F70" s="88" t="s">
        <v>135</v>
      </c>
      <c r="G70" s="88" t="s">
        <v>25</v>
      </c>
      <c r="I70" s="86"/>
      <c r="L70" s="86">
        <v>0</v>
      </c>
      <c r="M70" s="86">
        <v>20.6</v>
      </c>
      <c r="N70" s="86"/>
      <c r="O70" s="86">
        <v>19</v>
      </c>
      <c r="P70" s="88" t="s">
        <v>171</v>
      </c>
    </row>
    <row r="71" spans="3:16" ht="15">
      <c r="C71" s="88" t="s">
        <v>166</v>
      </c>
      <c r="D71" s="88" t="s">
        <v>38</v>
      </c>
      <c r="E71" s="88" t="s">
        <v>16</v>
      </c>
      <c r="F71" s="88" t="s">
        <v>136</v>
      </c>
      <c r="G71" s="88" t="s">
        <v>26</v>
      </c>
      <c r="L71" s="86">
        <v>20.7</v>
      </c>
      <c r="M71" s="86">
        <v>26.3</v>
      </c>
      <c r="N71" s="86" t="s">
        <v>38</v>
      </c>
      <c r="O71" s="86">
        <v>26.3</v>
      </c>
      <c r="P71" s="88" t="s">
        <v>172</v>
      </c>
    </row>
    <row r="72" spans="5:16" ht="15">
      <c r="E72" s="88" t="s">
        <v>78</v>
      </c>
      <c r="F72" s="88" t="s">
        <v>19</v>
      </c>
      <c r="G72" s="88" t="s">
        <v>27</v>
      </c>
      <c r="L72" s="86">
        <v>26.4</v>
      </c>
      <c r="M72" s="86">
        <v>27.7</v>
      </c>
      <c r="N72" s="86">
        <v>0</v>
      </c>
      <c r="O72" s="86">
        <v>27.7</v>
      </c>
      <c r="P72" s="88" t="s">
        <v>174</v>
      </c>
    </row>
    <row r="73" spans="5:16" ht="15">
      <c r="E73" s="88" t="s">
        <v>17</v>
      </c>
      <c r="F73" s="88" t="s">
        <v>20</v>
      </c>
      <c r="G73" s="88" t="s">
        <v>28</v>
      </c>
      <c r="L73" s="86">
        <v>27.8</v>
      </c>
      <c r="M73" s="86">
        <v>31</v>
      </c>
      <c r="N73" s="86">
        <v>19.1</v>
      </c>
      <c r="O73" s="86">
        <v>32.1</v>
      </c>
      <c r="P73" s="88" t="s">
        <v>175</v>
      </c>
    </row>
    <row r="74" spans="5:16" ht="15">
      <c r="E74" s="88" t="s">
        <v>137</v>
      </c>
      <c r="F74" s="88" t="s">
        <v>21</v>
      </c>
      <c r="G74" s="88" t="s">
        <v>80</v>
      </c>
      <c r="L74" s="86">
        <v>31.1</v>
      </c>
      <c r="M74" s="86">
        <v>90</v>
      </c>
      <c r="N74" s="86">
        <v>25.8</v>
      </c>
      <c r="O74" s="86">
        <v>90</v>
      </c>
      <c r="P74" s="88" t="s">
        <v>173</v>
      </c>
    </row>
    <row r="75" spans="6:14" ht="15">
      <c r="F75" s="88" t="s">
        <v>22</v>
      </c>
      <c r="G75" s="88" t="s">
        <v>45</v>
      </c>
      <c r="N75" s="86">
        <v>27.3</v>
      </c>
    </row>
    <row r="76" spans="6:14" ht="15">
      <c r="F76" s="88" t="s">
        <v>44</v>
      </c>
      <c r="G76" s="88" t="s">
        <v>23</v>
      </c>
      <c r="N76" s="86">
        <v>32.3</v>
      </c>
    </row>
    <row r="77" ht="15">
      <c r="F77" s="88" t="s">
        <v>23</v>
      </c>
    </row>
    <row r="84" ht="15">
      <c r="C84" s="86"/>
    </row>
    <row r="85" ht="15">
      <c r="C85" s="89"/>
    </row>
    <row r="86" ht="15">
      <c r="C86" s="89"/>
    </row>
    <row r="87" ht="15">
      <c r="C87" s="89"/>
    </row>
    <row r="88" ht="15">
      <c r="C88" s="89"/>
    </row>
    <row r="89" ht="15">
      <c r="C89" s="89"/>
    </row>
    <row r="90" ht="15">
      <c r="C90" s="89"/>
    </row>
    <row r="91" ht="15">
      <c r="C91" s="89"/>
    </row>
    <row r="92" ht="15">
      <c r="C92" s="89"/>
    </row>
    <row r="93" ht="15">
      <c r="C93" s="89"/>
    </row>
    <row r="94" spans="3:11" ht="15">
      <c r="C94" s="89"/>
      <c r="I94" s="88" t="s">
        <v>282</v>
      </c>
      <c r="K94" s="88" t="s">
        <v>320</v>
      </c>
    </row>
    <row r="95" spans="3:11" ht="15">
      <c r="C95" s="89"/>
      <c r="I95" s="88" t="s">
        <v>283</v>
      </c>
      <c r="K95" s="88" t="s">
        <v>321</v>
      </c>
    </row>
    <row r="96" spans="3:11" ht="15">
      <c r="C96" s="89"/>
      <c r="I96" s="88" t="s">
        <v>284</v>
      </c>
      <c r="K96" s="88" t="s">
        <v>322</v>
      </c>
    </row>
    <row r="97" spans="1:11" ht="15">
      <c r="A97" s="88" t="s">
        <v>272</v>
      </c>
      <c r="C97" s="89"/>
      <c r="D97" s="89"/>
      <c r="I97" s="88" t="s">
        <v>285</v>
      </c>
      <c r="K97" s="88" t="s">
        <v>323</v>
      </c>
    </row>
    <row r="98" spans="1:11" ht="15">
      <c r="A98" s="88">
        <v>1990</v>
      </c>
      <c r="C98" s="89"/>
      <c r="D98" s="89"/>
      <c r="I98" s="88" t="s">
        <v>280</v>
      </c>
      <c r="K98" s="88" t="s">
        <v>324</v>
      </c>
    </row>
    <row r="99" spans="1:11" ht="15">
      <c r="A99" s="88">
        <v>1991</v>
      </c>
      <c r="C99" s="89"/>
      <c r="D99" s="89"/>
      <c r="I99" s="88" t="s">
        <v>281</v>
      </c>
      <c r="K99" s="88" t="s">
        <v>23</v>
      </c>
    </row>
    <row r="100" spans="1:9" ht="15">
      <c r="A100" s="88">
        <v>1992</v>
      </c>
      <c r="C100" s="89"/>
      <c r="D100" s="89"/>
      <c r="I100" s="88" t="s">
        <v>286</v>
      </c>
    </row>
    <row r="101" spans="1:9" ht="15">
      <c r="A101" s="88">
        <v>1993</v>
      </c>
      <c r="C101" s="89" t="s">
        <v>275</v>
      </c>
      <c r="D101" s="89"/>
      <c r="E101" s="88" t="s">
        <v>309</v>
      </c>
      <c r="G101" s="88" t="s">
        <v>276</v>
      </c>
      <c r="I101" s="88" t="s">
        <v>287</v>
      </c>
    </row>
    <row r="102" spans="1:9" ht="15">
      <c r="A102" s="88">
        <v>1994</v>
      </c>
      <c r="C102" s="89" t="s">
        <v>25</v>
      </c>
      <c r="D102" s="89"/>
      <c r="E102" s="244" t="s">
        <v>325</v>
      </c>
      <c r="G102" s="88" t="s">
        <v>277</v>
      </c>
      <c r="I102" s="88" t="s">
        <v>288</v>
      </c>
    </row>
    <row r="103" spans="1:9" ht="15">
      <c r="A103" s="88">
        <v>1995</v>
      </c>
      <c r="C103" s="89" t="s">
        <v>26</v>
      </c>
      <c r="D103" s="89"/>
      <c r="E103" s="244" t="s">
        <v>310</v>
      </c>
      <c r="G103" s="88" t="s">
        <v>41</v>
      </c>
      <c r="I103" s="88" t="s">
        <v>136</v>
      </c>
    </row>
    <row r="104" spans="1:5" ht="15">
      <c r="A104" s="88">
        <v>1996</v>
      </c>
      <c r="C104" s="89" t="s">
        <v>28</v>
      </c>
      <c r="D104" s="89"/>
      <c r="E104" s="88" t="s">
        <v>311</v>
      </c>
    </row>
    <row r="105" spans="1:5" ht="15">
      <c r="A105" s="88">
        <v>1997</v>
      </c>
      <c r="C105" s="89"/>
      <c r="D105" s="89"/>
      <c r="E105" s="244" t="s">
        <v>312</v>
      </c>
    </row>
    <row r="106" spans="1:5" ht="15">
      <c r="A106" s="88">
        <v>1998</v>
      </c>
      <c r="C106" s="89"/>
      <c r="D106" s="89"/>
      <c r="E106" s="244" t="s">
        <v>313</v>
      </c>
    </row>
    <row r="107" spans="1:5" ht="15">
      <c r="A107" s="88">
        <v>1999</v>
      </c>
      <c r="C107" s="89"/>
      <c r="D107" s="89"/>
      <c r="E107" s="244" t="s">
        <v>315</v>
      </c>
    </row>
    <row r="108" spans="1:5" ht="15">
      <c r="A108" s="88">
        <v>2000</v>
      </c>
      <c r="C108" s="89"/>
      <c r="D108" s="89"/>
      <c r="E108" s="244" t="s">
        <v>319</v>
      </c>
    </row>
    <row r="109" spans="1:5" ht="15">
      <c r="A109" s="88">
        <v>2001</v>
      </c>
      <c r="C109" s="89"/>
      <c r="D109" s="89"/>
      <c r="E109" s="244" t="s">
        <v>314</v>
      </c>
    </row>
    <row r="110" spans="1:5" ht="15">
      <c r="A110" s="88">
        <v>2002</v>
      </c>
      <c r="C110" s="89"/>
      <c r="D110" s="89"/>
      <c r="E110" s="88" t="s">
        <v>316</v>
      </c>
    </row>
    <row r="111" spans="1:5" ht="15">
      <c r="A111" s="88">
        <v>2003</v>
      </c>
      <c r="C111" s="89"/>
      <c r="D111" s="89"/>
      <c r="E111" s="88" t="s">
        <v>317</v>
      </c>
    </row>
    <row r="112" spans="1:5" ht="15">
      <c r="A112" s="88">
        <v>2004</v>
      </c>
      <c r="C112" s="89"/>
      <c r="D112" s="89"/>
      <c r="E112" s="244" t="s">
        <v>326</v>
      </c>
    </row>
    <row r="113" spans="1:5" ht="15">
      <c r="A113" s="88">
        <v>2005</v>
      </c>
      <c r="C113" s="89"/>
      <c r="D113" s="89"/>
      <c r="E113" s="88" t="s">
        <v>328</v>
      </c>
    </row>
    <row r="114" spans="1:5" ht="15">
      <c r="A114" s="88">
        <v>2006</v>
      </c>
      <c r="C114" s="89"/>
      <c r="D114" s="89"/>
      <c r="E114" s="88" t="s">
        <v>327</v>
      </c>
    </row>
    <row r="115" spans="1:4" ht="15">
      <c r="A115" s="88">
        <v>2007</v>
      </c>
      <c r="C115" s="89"/>
      <c r="D115" s="89"/>
    </row>
    <row r="116" spans="1:4" ht="15">
      <c r="A116" s="88">
        <v>2008</v>
      </c>
      <c r="C116" s="89"/>
      <c r="D116" s="89"/>
    </row>
    <row r="117" spans="1:4" ht="15">
      <c r="A117" s="88">
        <v>2009</v>
      </c>
      <c r="C117" s="89"/>
      <c r="D117" s="89"/>
    </row>
    <row r="118" spans="1:4" ht="15">
      <c r="A118" s="88">
        <v>2010</v>
      </c>
      <c r="C118" s="89"/>
      <c r="D118" s="89"/>
    </row>
    <row r="119" ht="15">
      <c r="A119" s="88">
        <v>2011</v>
      </c>
    </row>
    <row r="120" ht="15">
      <c r="A120" s="88">
        <v>2012</v>
      </c>
    </row>
    <row r="121" ht="15">
      <c r="A121" s="88">
        <v>2013</v>
      </c>
    </row>
    <row r="122" spans="1:14" ht="15">
      <c r="A122" s="88">
        <v>2014</v>
      </c>
      <c r="N122" s="88">
        <f>1990-18</f>
        <v>1972</v>
      </c>
    </row>
    <row r="123" ht="15">
      <c r="A123" s="88">
        <v>2015</v>
      </c>
    </row>
    <row r="124" ht="15">
      <c r="A124" s="88">
        <v>2016</v>
      </c>
    </row>
    <row r="125" ht="15">
      <c r="A125" s="88">
        <v>2017</v>
      </c>
    </row>
    <row r="126" ht="15">
      <c r="A126" s="88">
        <v>2018</v>
      </c>
    </row>
    <row r="127" ht="15">
      <c r="A127" s="88">
        <v>2019</v>
      </c>
    </row>
  </sheetData>
  <sheetProtection selectLockedCells="1" selectUnlockedCells="1"/>
  <mergeCells count="1">
    <mergeCell ref="L69:M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A107"/>
  <sheetViews>
    <sheetView showGridLines="0" tabSelected="1" zoomScaleSheetLayoutView="110" zoomScalePageLayoutView="0" workbookViewId="0" topLeftCell="A46">
      <selection activeCell="Q65" sqref="Q65"/>
    </sheetView>
  </sheetViews>
  <sheetFormatPr defaultColWidth="0" defaultRowHeight="15" zeroHeight="1"/>
  <cols>
    <col min="1" max="1" width="1.7109375" style="64" customWidth="1"/>
    <col min="2" max="7" width="6.7109375" style="64" customWidth="1"/>
    <col min="8" max="8" width="4.8515625" style="64" customWidth="1"/>
    <col min="9" max="9" width="8.7109375" style="64" customWidth="1"/>
    <col min="10" max="10" width="5.8515625" style="64" customWidth="1"/>
    <col min="11" max="12" width="6.7109375" style="64" customWidth="1"/>
    <col min="13" max="13" width="7.140625" style="64" customWidth="1"/>
    <col min="14" max="15" width="5.421875" style="64" customWidth="1"/>
    <col min="16" max="16" width="6.7109375" style="64" customWidth="1"/>
    <col min="17" max="17" width="9.57421875" style="64" customWidth="1"/>
    <col min="18" max="19" width="6.7109375" style="64" customWidth="1"/>
    <col min="20" max="20" width="7.28125" style="64" customWidth="1"/>
    <col min="21" max="21" width="6.7109375" style="64" customWidth="1"/>
    <col min="22" max="22" width="2.00390625" style="64" customWidth="1"/>
    <col min="23" max="24" width="0" style="64" hidden="1" customWidth="1"/>
    <col min="25" max="16384" width="6.7109375" style="64" hidden="1" customWidth="1"/>
  </cols>
  <sheetData>
    <row r="1" ht="8.25" customHeight="1"/>
    <row r="2" spans="7:21" ht="19.5" customHeight="1">
      <c r="G2" s="72"/>
      <c r="H2" s="72"/>
      <c r="I2" s="72"/>
      <c r="J2" s="72"/>
      <c r="K2" s="72"/>
      <c r="L2" s="72"/>
      <c r="M2" s="72"/>
      <c r="N2" s="72"/>
      <c r="O2" s="72"/>
      <c r="P2" s="72"/>
      <c r="T2" s="218"/>
      <c r="U2" s="218"/>
    </row>
    <row r="3" spans="7:21" ht="15" customHeight="1">
      <c r="G3" s="72"/>
      <c r="H3" s="72"/>
      <c r="I3" s="72"/>
      <c r="J3" s="72"/>
      <c r="K3" s="72"/>
      <c r="L3" s="72"/>
      <c r="M3" s="72"/>
      <c r="N3" s="72"/>
      <c r="O3" s="72"/>
      <c r="P3" s="72"/>
      <c r="T3" s="219">
        <f>_xlfn.IFERROR(Data!A3,"")</f>
      </c>
      <c r="U3" s="219"/>
    </row>
    <row r="4" spans="7:21" ht="22.5" customHeight="1">
      <c r="G4" s="72"/>
      <c r="H4" s="72"/>
      <c r="I4" s="72"/>
      <c r="J4" s="72"/>
      <c r="K4" s="72"/>
      <c r="L4" s="72"/>
      <c r="M4" s="72"/>
      <c r="N4" s="72"/>
      <c r="O4" s="72"/>
      <c r="P4" s="72"/>
      <c r="T4" s="219"/>
      <c r="U4" s="219"/>
    </row>
    <row r="5" spans="2:16" ht="15" customHeight="1">
      <c r="B5" s="243" t="s">
        <v>291</v>
      </c>
      <c r="C5" s="243"/>
      <c r="D5" s="243"/>
      <c r="E5" s="243"/>
      <c r="F5" s="243"/>
      <c r="G5" s="243"/>
      <c r="H5" s="243"/>
      <c r="I5" s="243"/>
      <c r="J5" s="243"/>
      <c r="K5" s="72"/>
      <c r="L5" s="72"/>
      <c r="M5" s="72"/>
      <c r="N5" s="72"/>
      <c r="O5" s="72"/>
      <c r="P5" s="72"/>
    </row>
    <row r="6" spans="2:20" ht="15" customHeight="1">
      <c r="B6" s="73"/>
      <c r="C6" s="73"/>
      <c r="D6" s="73"/>
      <c r="E6" s="73"/>
      <c r="F6" s="73"/>
      <c r="G6" s="72"/>
      <c r="H6" s="72"/>
      <c r="I6" s="72"/>
      <c r="J6" s="72"/>
      <c r="K6" s="72"/>
      <c r="L6" s="72"/>
      <c r="M6" s="72"/>
      <c r="N6" s="72"/>
      <c r="O6" s="72"/>
      <c r="P6" s="72"/>
      <c r="T6" s="74"/>
    </row>
    <row r="7" spans="2:16" ht="15" customHeight="1">
      <c r="B7" s="73"/>
      <c r="C7" s="73"/>
      <c r="D7" s="73"/>
      <c r="E7" s="73"/>
      <c r="F7" s="73"/>
      <c r="G7" s="221" t="s">
        <v>269</v>
      </c>
      <c r="H7" s="221"/>
      <c r="I7" s="221"/>
      <c r="J7" s="221"/>
      <c r="K7" s="221"/>
      <c r="L7" s="221"/>
      <c r="M7" s="221"/>
      <c r="N7" s="221"/>
      <c r="O7" s="221"/>
      <c r="P7" s="221"/>
    </row>
    <row r="8" spans="2:16" ht="15" customHeight="1">
      <c r="B8" s="73"/>
      <c r="C8" s="73"/>
      <c r="D8" s="73"/>
      <c r="E8" s="73"/>
      <c r="F8" s="73"/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2:16" ht="15" customHeight="1">
      <c r="B9" s="73"/>
      <c r="C9" s="73"/>
      <c r="D9" s="73"/>
      <c r="E9" s="73"/>
      <c r="F9" s="73"/>
      <c r="G9" s="221"/>
      <c r="H9" s="221"/>
      <c r="I9" s="221"/>
      <c r="J9" s="221"/>
      <c r="K9" s="221"/>
      <c r="L9" s="221"/>
      <c r="M9" s="221"/>
      <c r="N9" s="221"/>
      <c r="O9" s="221"/>
      <c r="P9" s="221"/>
    </row>
    <row r="10" spans="7:16" ht="6.75" customHeight="1">
      <c r="G10" s="222"/>
      <c r="H10" s="222"/>
      <c r="I10" s="222"/>
      <c r="J10" s="222"/>
      <c r="K10" s="222"/>
      <c r="L10" s="222"/>
      <c r="M10" s="222"/>
      <c r="N10" s="222"/>
      <c r="O10" s="222"/>
      <c r="P10" s="222"/>
    </row>
    <row r="11" spans="2:21" ht="41.25" customHeight="1">
      <c r="B11" s="119" t="s">
        <v>139</v>
      </c>
      <c r="C11" s="119"/>
      <c r="D11" s="119"/>
      <c r="E11" s="119"/>
      <c r="F11" s="130"/>
      <c r="G11" s="131"/>
      <c r="H11" s="131"/>
      <c r="I11" s="131"/>
      <c r="J11" s="131"/>
      <c r="K11" s="131"/>
      <c r="L11" s="131"/>
      <c r="M11" s="132"/>
      <c r="N11" s="228" t="s">
        <v>178</v>
      </c>
      <c r="O11" s="229"/>
      <c r="P11" s="229"/>
      <c r="Q11" s="230"/>
      <c r="R11" s="134"/>
      <c r="S11" s="134"/>
      <c r="T11" s="134"/>
      <c r="U11" s="134"/>
    </row>
    <row r="12" spans="2:21" ht="8.25" customHeight="1">
      <c r="B12" s="121" t="s">
        <v>140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</row>
    <row r="13" spans="2:21" ht="21" customHeight="1"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</row>
    <row r="14" spans="2:21" ht="24" customHeight="1">
      <c r="B14" s="115" t="s">
        <v>141</v>
      </c>
      <c r="C14" s="115"/>
      <c r="D14" s="133"/>
      <c r="E14" s="133"/>
      <c r="F14" s="133"/>
      <c r="G14" s="133"/>
      <c r="H14" s="133"/>
      <c r="I14" s="133"/>
      <c r="J14" s="133"/>
      <c r="K14" s="115" t="s">
        <v>147</v>
      </c>
      <c r="L14" s="115"/>
      <c r="M14" s="21" t="s">
        <v>37</v>
      </c>
      <c r="N14" s="115" t="s">
        <v>146</v>
      </c>
      <c r="O14" s="115"/>
      <c r="P14" s="21"/>
      <c r="Q14" s="65" t="s">
        <v>151</v>
      </c>
      <c r="R14" s="21"/>
      <c r="S14" s="65" t="s">
        <v>150</v>
      </c>
      <c r="T14" s="135"/>
      <c r="U14" s="135"/>
    </row>
    <row r="15" spans="2:21" ht="24" customHeight="1">
      <c r="B15" s="115" t="s">
        <v>142</v>
      </c>
      <c r="C15" s="115"/>
      <c r="D15" s="109"/>
      <c r="E15" s="109"/>
      <c r="F15" s="109"/>
      <c r="G15" s="115" t="s">
        <v>149</v>
      </c>
      <c r="H15" s="115"/>
      <c r="I15" s="120"/>
      <c r="J15" s="120"/>
      <c r="K15" s="115" t="s">
        <v>148</v>
      </c>
      <c r="L15" s="115"/>
      <c r="M15" s="140"/>
      <c r="N15" s="141"/>
      <c r="O15" s="142"/>
      <c r="P15" s="115" t="s">
        <v>289</v>
      </c>
      <c r="Q15" s="115"/>
      <c r="R15" s="62"/>
      <c r="S15" s="115" t="s">
        <v>290</v>
      </c>
      <c r="T15" s="115"/>
      <c r="U15" s="63"/>
    </row>
    <row r="16" spans="2:21" ht="24" customHeight="1">
      <c r="B16" s="115" t="s">
        <v>143</v>
      </c>
      <c r="C16" s="115"/>
      <c r="D16" s="115"/>
      <c r="E16" s="187"/>
      <c r="F16" s="188"/>
      <c r="G16" s="188"/>
      <c r="H16" s="188"/>
      <c r="I16" s="188"/>
      <c r="J16" s="188"/>
      <c r="K16" s="188"/>
      <c r="L16" s="188"/>
      <c r="M16" s="147" t="s">
        <v>263</v>
      </c>
      <c r="N16" s="147"/>
      <c r="O16" s="148"/>
      <c r="P16" s="115" t="s">
        <v>145</v>
      </c>
      <c r="Q16" s="115"/>
      <c r="R16" s="127"/>
      <c r="S16" s="128"/>
      <c r="T16" s="128"/>
      <c r="U16" s="129"/>
    </row>
    <row r="17" spans="2:21" ht="24" customHeight="1">
      <c r="B17" s="115" t="s">
        <v>144</v>
      </c>
      <c r="C17" s="115"/>
      <c r="D17" s="115"/>
      <c r="E17" s="187"/>
      <c r="F17" s="188"/>
      <c r="G17" s="188"/>
      <c r="H17" s="188"/>
      <c r="I17" s="188"/>
      <c r="J17" s="188"/>
      <c r="K17" s="188"/>
      <c r="L17" s="188"/>
      <c r="M17" s="147" t="s">
        <v>263</v>
      </c>
      <c r="N17" s="147"/>
      <c r="O17" s="148"/>
      <c r="P17" s="151" t="s">
        <v>268</v>
      </c>
      <c r="Q17" s="151"/>
      <c r="R17" s="152"/>
      <c r="S17" s="153"/>
      <c r="T17" s="153"/>
      <c r="U17" s="153"/>
    </row>
    <row r="18" spans="2:21" ht="24.75" customHeight="1">
      <c r="B18" s="197" t="s">
        <v>266</v>
      </c>
      <c r="C18" s="198"/>
      <c r="D18" s="198"/>
      <c r="E18" s="198"/>
      <c r="F18" s="199"/>
      <c r="G18" s="189"/>
      <c r="H18" s="190"/>
      <c r="I18" s="190"/>
      <c r="J18" s="190"/>
      <c r="K18" s="190"/>
      <c r="L18" s="190"/>
      <c r="M18" s="190"/>
      <c r="N18" s="190"/>
      <c r="O18" s="191"/>
      <c r="P18" s="195" t="s">
        <v>267</v>
      </c>
      <c r="Q18" s="196"/>
      <c r="R18" s="154"/>
      <c r="S18" s="155"/>
      <c r="T18" s="155"/>
      <c r="U18" s="156"/>
    </row>
    <row r="19" spans="2:21" ht="32.25" customHeight="1">
      <c r="B19" s="194" t="s">
        <v>252</v>
      </c>
      <c r="C19" s="194"/>
      <c r="D19" s="194"/>
      <c r="E19" s="194"/>
      <c r="F19" s="194"/>
      <c r="G19" s="194" t="s">
        <v>39</v>
      </c>
      <c r="H19" s="194"/>
      <c r="I19" s="194"/>
      <c r="J19" s="194"/>
      <c r="K19" s="194"/>
      <c r="L19" s="194" t="s">
        <v>40</v>
      </c>
      <c r="M19" s="194"/>
      <c r="N19" s="194"/>
      <c r="O19" s="194"/>
      <c r="P19" s="194"/>
      <c r="Q19" s="194" t="s">
        <v>292</v>
      </c>
      <c r="R19" s="194"/>
      <c r="S19" s="194"/>
      <c r="T19" s="194"/>
      <c r="U19" s="194"/>
    </row>
    <row r="20" spans="2:21" ht="67.5" customHeight="1">
      <c r="B20" s="192" t="s">
        <v>278</v>
      </c>
      <c r="C20" s="193"/>
      <c r="D20" s="193"/>
      <c r="E20" s="193"/>
      <c r="F20" s="193"/>
      <c r="G20" s="192"/>
      <c r="H20" s="193"/>
      <c r="I20" s="193"/>
      <c r="J20" s="193"/>
      <c r="K20" s="193"/>
      <c r="L20" s="192"/>
      <c r="M20" s="193"/>
      <c r="N20" s="193"/>
      <c r="O20" s="193"/>
      <c r="P20" s="193"/>
      <c r="Q20" s="192"/>
      <c r="R20" s="193"/>
      <c r="S20" s="193"/>
      <c r="T20" s="193"/>
      <c r="U20" s="193"/>
    </row>
    <row r="21" spans="2:21" ht="27.75" customHeight="1">
      <c r="B21" s="136" t="s">
        <v>270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8"/>
    </row>
    <row r="22" spans="2:21" ht="29.25" customHeight="1">
      <c r="B22" s="202" t="s">
        <v>271</v>
      </c>
      <c r="C22" s="203"/>
      <c r="D22" s="203"/>
      <c r="E22" s="204"/>
      <c r="F22" s="150" t="s">
        <v>8</v>
      </c>
      <c r="G22" s="150"/>
      <c r="H22" s="150"/>
      <c r="I22" s="150"/>
      <c r="J22" s="150"/>
      <c r="K22" s="150"/>
      <c r="L22" s="150" t="s">
        <v>9</v>
      </c>
      <c r="M22" s="150"/>
      <c r="N22" s="150"/>
      <c r="O22" s="150"/>
      <c r="P22" s="150" t="s">
        <v>10</v>
      </c>
      <c r="Q22" s="150"/>
      <c r="R22" s="183" t="s">
        <v>273</v>
      </c>
      <c r="S22" s="184"/>
      <c r="T22" s="150" t="s">
        <v>274</v>
      </c>
      <c r="U22" s="150"/>
    </row>
    <row r="23" spans="2:21" ht="20.25" customHeight="1">
      <c r="B23" s="69" t="s">
        <v>272</v>
      </c>
      <c r="C23" s="69" t="s">
        <v>19</v>
      </c>
      <c r="D23" s="69" t="s">
        <v>136</v>
      </c>
      <c r="E23" s="69" t="s">
        <v>135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85"/>
      <c r="S23" s="186"/>
      <c r="T23" s="150"/>
      <c r="U23" s="150"/>
    </row>
    <row r="24" spans="2:21" ht="19.5" customHeight="1">
      <c r="B24" s="1"/>
      <c r="C24" s="68"/>
      <c r="D24" s="68"/>
      <c r="E24" s="68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49"/>
      <c r="Q24" s="149"/>
      <c r="R24" s="149"/>
      <c r="S24" s="149"/>
      <c r="T24" s="149"/>
      <c r="U24" s="149"/>
    </row>
    <row r="25" spans="2:21" ht="19.5" customHeight="1">
      <c r="B25" s="68"/>
      <c r="C25" s="1"/>
      <c r="D25" s="68"/>
      <c r="E25" s="68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49"/>
      <c r="Q25" s="149"/>
      <c r="R25" s="149"/>
      <c r="S25" s="149"/>
      <c r="T25" s="149">
        <v>8.52</v>
      </c>
      <c r="U25" s="149"/>
    </row>
    <row r="26" spans="2:21" ht="19.5" customHeight="1">
      <c r="B26" s="68"/>
      <c r="C26" s="68"/>
      <c r="D26" s="1"/>
      <c r="E26" s="68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49"/>
      <c r="Q26" s="149"/>
      <c r="R26" s="149"/>
      <c r="S26" s="149"/>
      <c r="T26" s="149"/>
      <c r="U26" s="149"/>
    </row>
    <row r="27" spans="2:21" ht="19.5" customHeight="1">
      <c r="B27" s="68"/>
      <c r="C27" s="68"/>
      <c r="D27" s="68"/>
      <c r="E27" s="1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49"/>
      <c r="Q27" s="149"/>
      <c r="R27" s="149"/>
      <c r="S27" s="149"/>
      <c r="T27" s="149"/>
      <c r="U27" s="149"/>
    </row>
    <row r="28" spans="2:21" ht="31.5" customHeight="1">
      <c r="B28" s="157" t="s">
        <v>153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8"/>
    </row>
    <row r="29" spans="2:21" ht="24" customHeight="1">
      <c r="B29" s="139" t="s">
        <v>154</v>
      </c>
      <c r="C29" s="139"/>
      <c r="D29" s="139"/>
      <c r="E29" s="143" t="s">
        <v>155</v>
      </c>
      <c r="F29" s="143"/>
      <c r="G29" s="144"/>
      <c r="H29" s="145"/>
      <c r="I29" s="145"/>
      <c r="J29" s="146"/>
      <c r="K29" s="106" t="s">
        <v>279</v>
      </c>
      <c r="L29" s="108"/>
      <c r="M29" s="66"/>
      <c r="N29" s="106" t="s">
        <v>23</v>
      </c>
      <c r="O29" s="108"/>
      <c r="P29" s="144"/>
      <c r="Q29" s="145"/>
      <c r="R29" s="145"/>
      <c r="S29" s="145"/>
      <c r="T29" s="145"/>
      <c r="U29" s="146"/>
    </row>
    <row r="30" spans="2:21" ht="24" customHeight="1">
      <c r="B30" s="139" t="s">
        <v>302</v>
      </c>
      <c r="C30" s="139"/>
      <c r="D30" s="139"/>
      <c r="E30" s="180"/>
      <c r="F30" s="181"/>
      <c r="G30" s="181"/>
      <c r="H30" s="181"/>
      <c r="I30" s="181"/>
      <c r="J30" s="182"/>
      <c r="K30" s="106" t="s">
        <v>23</v>
      </c>
      <c r="L30" s="108"/>
      <c r="M30" s="144"/>
      <c r="N30" s="145"/>
      <c r="O30" s="145"/>
      <c r="P30" s="145"/>
      <c r="Q30" s="145"/>
      <c r="R30" s="145"/>
      <c r="S30" s="145"/>
      <c r="T30" s="145"/>
      <c r="U30" s="146"/>
    </row>
    <row r="31" spans="2:27" ht="28.5" customHeight="1">
      <c r="B31" s="104" t="s">
        <v>303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 t="s">
        <v>304</v>
      </c>
      <c r="T31" s="107"/>
      <c r="U31" s="108"/>
      <c r="V31" s="103"/>
      <c r="W31" s="103"/>
      <c r="X31" s="103"/>
      <c r="Y31" s="103"/>
      <c r="Z31" s="103"/>
      <c r="AA31" s="103"/>
    </row>
    <row r="32" spans="2:27" ht="24" customHeight="1">
      <c r="B32" s="240" t="s">
        <v>305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2"/>
      <c r="S32" s="100"/>
      <c r="T32" s="101"/>
      <c r="U32" s="102"/>
      <c r="V32" s="79"/>
      <c r="W32" s="79"/>
      <c r="X32" s="79"/>
      <c r="Y32" s="79"/>
      <c r="Z32" s="79"/>
      <c r="AA32" s="79"/>
    </row>
    <row r="33" spans="2:27" ht="24" customHeight="1">
      <c r="B33" s="240" t="s">
        <v>306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2"/>
      <c r="S33" s="100"/>
      <c r="T33" s="101"/>
      <c r="U33" s="102"/>
      <c r="V33" s="79"/>
      <c r="W33" s="79"/>
      <c r="X33" s="79"/>
      <c r="Y33" s="79"/>
      <c r="Z33" s="79"/>
      <c r="AA33" s="79"/>
    </row>
    <row r="34" spans="2:27" ht="24" customHeight="1">
      <c r="B34" s="240" t="s">
        <v>307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2"/>
      <c r="S34" s="100"/>
      <c r="T34" s="101"/>
      <c r="U34" s="102"/>
      <c r="V34" s="79"/>
      <c r="W34" s="79"/>
      <c r="X34" s="79"/>
      <c r="Y34" s="79"/>
      <c r="Z34" s="79"/>
      <c r="AA34" s="79"/>
    </row>
    <row r="35" spans="2:27" ht="24" customHeight="1">
      <c r="B35" s="240" t="s">
        <v>308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2"/>
      <c r="S35" s="100"/>
      <c r="T35" s="101"/>
      <c r="U35" s="102"/>
      <c r="V35" s="79"/>
      <c r="W35" s="79"/>
      <c r="X35" s="79"/>
      <c r="Y35" s="79"/>
      <c r="Z35" s="79"/>
      <c r="AA35" s="79"/>
    </row>
    <row r="36" spans="2:21" ht="32.25" customHeight="1">
      <c r="B36" s="157" t="s">
        <v>152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9"/>
    </row>
    <row r="37" spans="2:21" ht="24.75" customHeight="1">
      <c r="B37" s="54" t="s">
        <v>42</v>
      </c>
      <c r="C37" s="200" t="s">
        <v>29</v>
      </c>
      <c r="D37" s="220"/>
      <c r="E37" s="220"/>
      <c r="F37" s="201"/>
      <c r="G37" s="200" t="s">
        <v>30</v>
      </c>
      <c r="H37" s="201"/>
      <c r="I37" s="200" t="s">
        <v>31</v>
      </c>
      <c r="J37" s="201"/>
      <c r="K37" s="200" t="s">
        <v>32</v>
      </c>
      <c r="L37" s="201"/>
      <c r="M37" s="200" t="s">
        <v>196</v>
      </c>
      <c r="N37" s="220"/>
      <c r="O37" s="220"/>
      <c r="P37" s="220"/>
      <c r="Q37" s="220"/>
      <c r="R37" s="201"/>
      <c r="S37" s="200" t="s">
        <v>33</v>
      </c>
      <c r="T37" s="220"/>
      <c r="U37" s="201"/>
    </row>
    <row r="38" spans="2:21" ht="19.5" customHeight="1">
      <c r="B38" s="21"/>
      <c r="C38" s="116"/>
      <c r="D38" s="117"/>
      <c r="E38" s="117"/>
      <c r="F38" s="118"/>
      <c r="G38" s="116"/>
      <c r="H38" s="118"/>
      <c r="I38" s="116"/>
      <c r="J38" s="118"/>
      <c r="K38" s="116"/>
      <c r="L38" s="118"/>
      <c r="M38" s="116"/>
      <c r="N38" s="117"/>
      <c r="O38" s="117"/>
      <c r="P38" s="117"/>
      <c r="Q38" s="117"/>
      <c r="R38" s="117"/>
      <c r="S38" s="116"/>
      <c r="T38" s="117"/>
      <c r="U38" s="118"/>
    </row>
    <row r="39" spans="2:21" ht="19.5" customHeight="1">
      <c r="B39" s="21"/>
      <c r="C39" s="116"/>
      <c r="D39" s="117"/>
      <c r="E39" s="117"/>
      <c r="F39" s="118"/>
      <c r="G39" s="116"/>
      <c r="H39" s="118"/>
      <c r="I39" s="116"/>
      <c r="J39" s="118"/>
      <c r="K39" s="116"/>
      <c r="L39" s="118"/>
      <c r="M39" s="116"/>
      <c r="N39" s="117"/>
      <c r="O39" s="117"/>
      <c r="P39" s="117"/>
      <c r="Q39" s="117"/>
      <c r="R39" s="117"/>
      <c r="S39" s="116"/>
      <c r="T39" s="117"/>
      <c r="U39" s="118"/>
    </row>
    <row r="40" spans="2:21" ht="19.5" customHeight="1">
      <c r="B40" s="21"/>
      <c r="C40" s="116"/>
      <c r="D40" s="117"/>
      <c r="E40" s="117"/>
      <c r="F40" s="118"/>
      <c r="G40" s="116"/>
      <c r="H40" s="118"/>
      <c r="I40" s="116"/>
      <c r="J40" s="118"/>
      <c r="K40" s="116"/>
      <c r="L40" s="118"/>
      <c r="M40" s="116"/>
      <c r="N40" s="117"/>
      <c r="O40" s="117"/>
      <c r="P40" s="117"/>
      <c r="Q40" s="117"/>
      <c r="R40" s="117"/>
      <c r="S40" s="116"/>
      <c r="T40" s="117"/>
      <c r="U40" s="118"/>
    </row>
    <row r="41" spans="2:21" ht="19.5" customHeight="1">
      <c r="B41" s="21"/>
      <c r="C41" s="116"/>
      <c r="D41" s="117"/>
      <c r="E41" s="117"/>
      <c r="F41" s="118"/>
      <c r="G41" s="116"/>
      <c r="H41" s="118"/>
      <c r="I41" s="116"/>
      <c r="J41" s="118"/>
      <c r="K41" s="116"/>
      <c r="L41" s="118"/>
      <c r="M41" s="116"/>
      <c r="N41" s="117"/>
      <c r="O41" s="117"/>
      <c r="P41" s="117"/>
      <c r="Q41" s="117"/>
      <c r="R41" s="117"/>
      <c r="S41" s="116"/>
      <c r="T41" s="117"/>
      <c r="U41" s="118"/>
    </row>
    <row r="42" spans="2:21" ht="19.5" customHeight="1">
      <c r="B42" s="21"/>
      <c r="C42" s="116"/>
      <c r="D42" s="117"/>
      <c r="E42" s="117"/>
      <c r="F42" s="118"/>
      <c r="G42" s="116"/>
      <c r="H42" s="118"/>
      <c r="I42" s="116"/>
      <c r="J42" s="118"/>
      <c r="K42" s="116"/>
      <c r="L42" s="118"/>
      <c r="M42" s="116"/>
      <c r="N42" s="117"/>
      <c r="O42" s="117"/>
      <c r="P42" s="117"/>
      <c r="Q42" s="117"/>
      <c r="R42" s="117"/>
      <c r="S42" s="116"/>
      <c r="T42" s="117"/>
      <c r="U42" s="118"/>
    </row>
    <row r="43" spans="2:21" ht="19.5" customHeight="1">
      <c r="B43" s="21"/>
      <c r="C43" s="116"/>
      <c r="D43" s="117"/>
      <c r="E43" s="117"/>
      <c r="F43" s="118"/>
      <c r="G43" s="116"/>
      <c r="H43" s="118"/>
      <c r="I43" s="116"/>
      <c r="J43" s="118"/>
      <c r="K43" s="116"/>
      <c r="L43" s="118"/>
      <c r="M43" s="116"/>
      <c r="N43" s="117"/>
      <c r="O43" s="117"/>
      <c r="P43" s="117"/>
      <c r="Q43" s="117"/>
      <c r="R43" s="117"/>
      <c r="S43" s="116"/>
      <c r="T43" s="117"/>
      <c r="U43" s="118"/>
    </row>
    <row r="44" spans="2:21" ht="31.5" customHeight="1">
      <c r="B44" s="157" t="s">
        <v>165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8"/>
    </row>
    <row r="45" spans="2:21" ht="30" customHeight="1">
      <c r="B45" s="150" t="s">
        <v>85</v>
      </c>
      <c r="C45" s="55" t="s">
        <v>262</v>
      </c>
      <c r="D45" s="67"/>
      <c r="E45" s="55" t="s">
        <v>81</v>
      </c>
      <c r="F45" s="67"/>
      <c r="G45" s="207" t="s">
        <v>84</v>
      </c>
      <c r="H45" s="209"/>
      <c r="I45" s="210"/>
      <c r="J45" s="210"/>
      <c r="K45" s="210"/>
      <c r="L45" s="224" t="s">
        <v>253</v>
      </c>
      <c r="M45" s="225"/>
      <c r="N45" s="215"/>
      <c r="O45" s="215"/>
      <c r="P45" s="215"/>
      <c r="Q45" s="106" t="s">
        <v>138</v>
      </c>
      <c r="R45" s="107"/>
      <c r="S45" s="107"/>
      <c r="T45" s="107"/>
      <c r="U45" s="108"/>
    </row>
    <row r="46" spans="2:21" ht="30" customHeight="1">
      <c r="B46" s="150"/>
      <c r="C46" s="55" t="s">
        <v>83</v>
      </c>
      <c r="D46" s="67"/>
      <c r="E46" s="55" t="s">
        <v>81</v>
      </c>
      <c r="F46" s="67"/>
      <c r="G46" s="208"/>
      <c r="H46" s="211"/>
      <c r="I46" s="212"/>
      <c r="J46" s="212"/>
      <c r="K46" s="212"/>
      <c r="L46" s="213" t="s">
        <v>254</v>
      </c>
      <c r="M46" s="214"/>
      <c r="N46" s="215"/>
      <c r="O46" s="215"/>
      <c r="P46" s="215"/>
      <c r="Q46" s="216" t="s">
        <v>257</v>
      </c>
      <c r="R46" s="217"/>
      <c r="S46" s="215"/>
      <c r="T46" s="215"/>
      <c r="U46" s="223"/>
    </row>
    <row r="47" spans="2:21" ht="30" customHeight="1">
      <c r="B47" s="172" t="s">
        <v>248</v>
      </c>
      <c r="C47" s="173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60"/>
      <c r="Q47" s="216" t="s">
        <v>254</v>
      </c>
      <c r="R47" s="217"/>
      <c r="S47" s="215"/>
      <c r="T47" s="215"/>
      <c r="U47" s="223"/>
    </row>
    <row r="48" spans="2:21" ht="30" customHeight="1">
      <c r="B48" s="174"/>
      <c r="C48" s="175"/>
      <c r="D48" s="161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3"/>
      <c r="Q48" s="216" t="s">
        <v>258</v>
      </c>
      <c r="R48" s="217"/>
      <c r="S48" s="226"/>
      <c r="T48" s="215"/>
      <c r="U48" s="223"/>
    </row>
    <row r="49" spans="2:21" ht="30" customHeight="1">
      <c r="B49" s="176"/>
      <c r="C49" s="177"/>
      <c r="D49" s="164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6"/>
      <c r="Q49" s="205" t="s">
        <v>259</v>
      </c>
      <c r="R49" s="206"/>
      <c r="S49" s="215"/>
      <c r="T49" s="215"/>
      <c r="U49" s="223"/>
    </row>
    <row r="50" spans="2:21" ht="30" customHeight="1">
      <c r="B50" s="150" t="s">
        <v>85</v>
      </c>
      <c r="C50" s="55" t="s">
        <v>262</v>
      </c>
      <c r="D50" s="67"/>
      <c r="E50" s="55" t="s">
        <v>81</v>
      </c>
      <c r="F50" s="67"/>
      <c r="G50" s="207" t="s">
        <v>84</v>
      </c>
      <c r="H50" s="209"/>
      <c r="I50" s="210"/>
      <c r="J50" s="210"/>
      <c r="K50" s="210"/>
      <c r="L50" s="224" t="s">
        <v>253</v>
      </c>
      <c r="M50" s="225"/>
      <c r="N50" s="215"/>
      <c r="O50" s="215"/>
      <c r="P50" s="215"/>
      <c r="Q50" s="106" t="s">
        <v>138</v>
      </c>
      <c r="R50" s="107"/>
      <c r="S50" s="107"/>
      <c r="T50" s="107"/>
      <c r="U50" s="108"/>
    </row>
    <row r="51" spans="2:21" ht="30" customHeight="1">
      <c r="B51" s="150"/>
      <c r="C51" s="55" t="s">
        <v>83</v>
      </c>
      <c r="D51" s="67"/>
      <c r="E51" s="55" t="s">
        <v>81</v>
      </c>
      <c r="F51" s="67"/>
      <c r="G51" s="208"/>
      <c r="H51" s="211"/>
      <c r="I51" s="212"/>
      <c r="J51" s="212"/>
      <c r="K51" s="212"/>
      <c r="L51" s="213" t="s">
        <v>254</v>
      </c>
      <c r="M51" s="214"/>
      <c r="N51" s="215"/>
      <c r="O51" s="215"/>
      <c r="P51" s="215"/>
      <c r="Q51" s="216" t="s">
        <v>257</v>
      </c>
      <c r="R51" s="217"/>
      <c r="S51" s="215"/>
      <c r="T51" s="215"/>
      <c r="U51" s="223"/>
    </row>
    <row r="52" spans="2:21" ht="30" customHeight="1">
      <c r="B52" s="172" t="s">
        <v>248</v>
      </c>
      <c r="C52" s="173"/>
      <c r="D52" s="231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3"/>
      <c r="Q52" s="216" t="s">
        <v>254</v>
      </c>
      <c r="R52" s="217"/>
      <c r="S52" s="215"/>
      <c r="T52" s="215"/>
      <c r="U52" s="223"/>
    </row>
    <row r="53" spans="2:21" ht="30" customHeight="1">
      <c r="B53" s="174"/>
      <c r="C53" s="175"/>
      <c r="D53" s="234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6"/>
      <c r="Q53" s="216" t="s">
        <v>258</v>
      </c>
      <c r="R53" s="217"/>
      <c r="S53" s="215"/>
      <c r="T53" s="215"/>
      <c r="U53" s="223"/>
    </row>
    <row r="54" spans="2:21" ht="30" customHeight="1">
      <c r="B54" s="176"/>
      <c r="C54" s="177"/>
      <c r="D54" s="237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9"/>
      <c r="Q54" s="205" t="s">
        <v>259</v>
      </c>
      <c r="R54" s="206"/>
      <c r="S54" s="215"/>
      <c r="T54" s="215"/>
      <c r="U54" s="223"/>
    </row>
    <row r="55" spans="2:21" ht="12" customHeight="1">
      <c r="B55" s="121" t="s">
        <v>255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8"/>
    </row>
    <row r="56" spans="2:21" ht="19.5" customHeight="1">
      <c r="B56" s="169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1"/>
    </row>
    <row r="57" spans="2:21" ht="19.5" customHeight="1">
      <c r="B57" s="77" t="s">
        <v>301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</row>
    <row r="58" spans="2:21" ht="19.5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</row>
    <row r="59" spans="2:21" ht="19.5" customHeight="1">
      <c r="B59" s="77"/>
      <c r="C59" s="77"/>
      <c r="D59" s="77"/>
      <c r="E59" s="77"/>
      <c r="F59" s="77"/>
      <c r="G59" s="77"/>
      <c r="H59" s="77"/>
      <c r="I59" s="77"/>
      <c r="J59" s="77"/>
      <c r="K59" s="117"/>
      <c r="L59" s="117"/>
      <c r="M59" s="117"/>
      <c r="N59" s="117"/>
      <c r="O59" s="117"/>
      <c r="P59" s="117"/>
      <c r="Q59" s="117"/>
      <c r="R59" s="117"/>
      <c r="S59" s="118"/>
      <c r="T59" s="77"/>
      <c r="U59" s="77"/>
    </row>
    <row r="60" spans="2:21" ht="38.25" customHeight="1">
      <c r="B60" s="114" t="s">
        <v>256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2:21" ht="18">
      <c r="B61" s="53"/>
      <c r="C61" s="53"/>
      <c r="D61" s="53"/>
      <c r="E61" s="82"/>
      <c r="F61" s="53"/>
      <c r="G61" s="53"/>
      <c r="H61" s="53"/>
      <c r="I61" s="53"/>
      <c r="J61" s="53"/>
      <c r="K61" s="53"/>
      <c r="L61" s="53"/>
      <c r="M61" s="53"/>
      <c r="N61" s="53"/>
      <c r="O61" s="113" t="s">
        <v>265</v>
      </c>
      <c r="P61" s="113"/>
      <c r="Q61" s="113"/>
      <c r="R61" s="113"/>
      <c r="S61" s="113"/>
      <c r="T61" s="113"/>
      <c r="U61" s="53"/>
    </row>
    <row r="62" spans="2:21" ht="1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111" t="s">
        <v>300</v>
      </c>
      <c r="P62" s="112"/>
      <c r="Q62" s="112"/>
      <c r="R62" s="112"/>
      <c r="S62" s="112"/>
      <c r="T62" s="112"/>
      <c r="U62" s="53"/>
    </row>
    <row r="63" spans="2:21" ht="1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8"/>
      <c r="P63" s="80"/>
      <c r="Q63" s="80"/>
      <c r="R63" s="80"/>
      <c r="S63" s="80"/>
      <c r="T63" s="80"/>
      <c r="U63" s="78"/>
    </row>
    <row r="64" spans="2:21" ht="15">
      <c r="B64" s="53"/>
      <c r="C64" s="53"/>
      <c r="D64" s="53"/>
      <c r="E64" s="81"/>
      <c r="F64" s="53"/>
      <c r="G64" s="53"/>
      <c r="H64" s="53"/>
      <c r="I64" s="53"/>
      <c r="J64" s="53"/>
      <c r="K64" s="53"/>
      <c r="L64" s="53"/>
      <c r="M64" s="53"/>
      <c r="N64" s="53"/>
      <c r="O64" s="78"/>
      <c r="P64" s="80"/>
      <c r="Q64" s="80"/>
      <c r="R64" s="80"/>
      <c r="S64" s="80"/>
      <c r="T64" s="80"/>
      <c r="U64" s="78"/>
    </row>
    <row r="65" spans="2:21" ht="1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8"/>
      <c r="P65" s="80"/>
      <c r="Q65" s="80"/>
      <c r="R65" s="80"/>
      <c r="S65" s="80"/>
      <c r="T65" s="80"/>
      <c r="U65" s="78"/>
    </row>
    <row r="66" spans="2:21" ht="1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U66" s="53"/>
    </row>
    <row r="67" spans="2:21" ht="15" hidden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2:21" ht="93" customHeight="1" hidden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2:21" ht="15" hidden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2:21" ht="15" hidden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</row>
    <row r="71" spans="2:21" ht="15" hidden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  <row r="72" spans="2:21" ht="15" hidden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</row>
    <row r="73" spans="2:21" ht="15" hidden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</row>
    <row r="74" spans="2:21" ht="15" hidden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</row>
    <row r="75" spans="2:21" ht="15" hidden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2:21" ht="1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2:21" ht="36" customHeight="1">
      <c r="B77" s="110" t="s">
        <v>296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</row>
    <row r="78" spans="2:21" ht="19.5" customHeight="1">
      <c r="B78" s="56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2:21" ht="19.5" customHeight="1">
      <c r="B79" s="53"/>
      <c r="C79" s="61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2:21" ht="19.5" customHeight="1">
      <c r="B80" s="56" t="s">
        <v>297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</row>
    <row r="81" spans="2:21" ht="19.5" customHeight="1">
      <c r="B81" s="58" t="s">
        <v>318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2:21" ht="19.5" customHeight="1">
      <c r="B82" s="59"/>
      <c r="C82" s="70" t="s">
        <v>298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</row>
    <row r="83" spans="2:21" s="85" customFormat="1" ht="19.5" customHeight="1">
      <c r="B83" s="83" t="s">
        <v>293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2:21" ht="25.5" customHeight="1">
      <c r="B84" s="57" t="s">
        <v>329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</row>
    <row r="85" spans="2:21" ht="12.75" customHeight="1">
      <c r="B85" s="53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53"/>
      <c r="Q85" s="53"/>
      <c r="R85" s="53"/>
      <c r="S85" s="53"/>
      <c r="T85" s="53"/>
      <c r="U85" s="53"/>
    </row>
    <row r="86" spans="2:21" ht="19.5" customHeight="1">
      <c r="B86" s="56" t="s">
        <v>299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</row>
    <row r="87" spans="2:21" ht="19.5" customHeight="1">
      <c r="B87" s="57" t="s">
        <v>294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2:21" ht="19.5" customHeight="1">
      <c r="B88" s="57" t="s">
        <v>295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</row>
    <row r="89" spans="2:21" ht="19.5" customHeight="1">
      <c r="B89" s="57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</row>
    <row r="90" spans="2:21" ht="12" customHeight="1">
      <c r="B90" s="60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2:21" ht="19.5" customHeight="1">
      <c r="B91" s="56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</row>
    <row r="92" spans="2:21" ht="19.5" customHeight="1">
      <c r="B92" s="57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</row>
    <row r="93" spans="2:21" ht="19.5" customHeight="1">
      <c r="B93" s="57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</row>
    <row r="94" spans="2:21" ht="19.5" customHeight="1">
      <c r="B94" s="57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</row>
    <row r="95" spans="2:21" ht="19.5" customHeight="1">
      <c r="B95" s="76"/>
      <c r="C95" s="71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</row>
    <row r="96" spans="2:21" ht="50.25" customHeight="1">
      <c r="B96" s="5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53"/>
    </row>
    <row r="97" spans="2:21" ht="34.5" customHeight="1">
      <c r="B97" s="5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53"/>
    </row>
    <row r="98" spans="2:21" ht="19.5" customHeight="1">
      <c r="B98" s="5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</row>
    <row r="99" spans="2:21" ht="19.5" customHeight="1">
      <c r="B99" s="57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</row>
    <row r="100" ht="19.5" customHeight="1">
      <c r="B100" s="75"/>
    </row>
    <row r="101" ht="19.5" customHeight="1">
      <c r="B101" s="75"/>
    </row>
    <row r="102" ht="19.5" customHeight="1">
      <c r="B102" s="75"/>
    </row>
    <row r="103" ht="19.5" customHeight="1">
      <c r="B103" s="75"/>
    </row>
    <row r="104" ht="19.5" customHeight="1">
      <c r="B104" s="75"/>
    </row>
    <row r="105" ht="19.5" customHeight="1">
      <c r="B105" s="75"/>
    </row>
    <row r="106" ht="19.5" customHeight="1">
      <c r="B106" s="75"/>
    </row>
    <row r="107" ht="15.75">
      <c r="B107" s="75"/>
    </row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</sheetData>
  <sheetProtection password="808C" sheet="1"/>
  <mergeCells count="181">
    <mergeCell ref="K59:S59"/>
    <mergeCell ref="B32:R32"/>
    <mergeCell ref="B35:R35"/>
    <mergeCell ref="B34:R34"/>
    <mergeCell ref="B33:R33"/>
    <mergeCell ref="B5:J5"/>
    <mergeCell ref="G50:G51"/>
    <mergeCell ref="H50:K51"/>
    <mergeCell ref="L50:M50"/>
    <mergeCell ref="N50:P50"/>
    <mergeCell ref="C96:T96"/>
    <mergeCell ref="C97:T97"/>
    <mergeCell ref="N11:Q11"/>
    <mergeCell ref="Q52:R52"/>
    <mergeCell ref="S51:U51"/>
    <mergeCell ref="Q54:R54"/>
    <mergeCell ref="S54:U54"/>
    <mergeCell ref="D52:P54"/>
    <mergeCell ref="M42:R42"/>
    <mergeCell ref="M43:R43"/>
    <mergeCell ref="Q50:U50"/>
    <mergeCell ref="L51:M51"/>
    <mergeCell ref="N51:P51"/>
    <mergeCell ref="Q51:R51"/>
    <mergeCell ref="L45:M45"/>
    <mergeCell ref="S42:U42"/>
    <mergeCell ref="S43:U43"/>
    <mergeCell ref="S47:U47"/>
    <mergeCell ref="S48:U48"/>
    <mergeCell ref="S49:U49"/>
    <mergeCell ref="S52:U52"/>
    <mergeCell ref="Q53:R53"/>
    <mergeCell ref="S53:U53"/>
    <mergeCell ref="M37:R37"/>
    <mergeCell ref="M38:R38"/>
    <mergeCell ref="M39:R39"/>
    <mergeCell ref="M40:R40"/>
    <mergeCell ref="M41:R41"/>
    <mergeCell ref="Q48:R48"/>
    <mergeCell ref="S46:U46"/>
    <mergeCell ref="T3:U4"/>
    <mergeCell ref="C37:F37"/>
    <mergeCell ref="C38:F38"/>
    <mergeCell ref="C39:F39"/>
    <mergeCell ref="C40:F40"/>
    <mergeCell ref="C41:F41"/>
    <mergeCell ref="S37:U37"/>
    <mergeCell ref="G7:P10"/>
    <mergeCell ref="Q20:U20"/>
    <mergeCell ref="L19:P19"/>
    <mergeCell ref="T2:U2"/>
    <mergeCell ref="C43:F43"/>
    <mergeCell ref="G37:H37"/>
    <mergeCell ref="G38:H38"/>
    <mergeCell ref="G39:H39"/>
    <mergeCell ref="G40:H40"/>
    <mergeCell ref="G41:H41"/>
    <mergeCell ref="G42:H42"/>
    <mergeCell ref="G43:H43"/>
    <mergeCell ref="Q19:U19"/>
    <mergeCell ref="B47:C49"/>
    <mergeCell ref="Q49:R49"/>
    <mergeCell ref="G45:G46"/>
    <mergeCell ref="H45:K46"/>
    <mergeCell ref="L46:M46"/>
    <mergeCell ref="N45:P45"/>
    <mergeCell ref="N46:P46"/>
    <mergeCell ref="Q45:U45"/>
    <mergeCell ref="Q46:R46"/>
    <mergeCell ref="Q47:R47"/>
    <mergeCell ref="B18:F18"/>
    <mergeCell ref="B20:F20"/>
    <mergeCell ref="I39:J39"/>
    <mergeCell ref="K39:L39"/>
    <mergeCell ref="I37:J37"/>
    <mergeCell ref="K37:L37"/>
    <mergeCell ref="B22:E22"/>
    <mergeCell ref="R26:S26"/>
    <mergeCell ref="E16:L16"/>
    <mergeCell ref="E17:L17"/>
    <mergeCell ref="G18:O18"/>
    <mergeCell ref="G20:K20"/>
    <mergeCell ref="L20:P20"/>
    <mergeCell ref="G19:K19"/>
    <mergeCell ref="B19:F19"/>
    <mergeCell ref="P18:Q18"/>
    <mergeCell ref="P24:Q24"/>
    <mergeCell ref="S39:U39"/>
    <mergeCell ref="E30:J30"/>
    <mergeCell ref="F22:K23"/>
    <mergeCell ref="R22:S23"/>
    <mergeCell ref="L26:O26"/>
    <mergeCell ref="P26:Q26"/>
    <mergeCell ref="F25:K25"/>
    <mergeCell ref="P29:U29"/>
    <mergeCell ref="B28:U28"/>
    <mergeCell ref="R27:S27"/>
    <mergeCell ref="D47:P49"/>
    <mergeCell ref="B50:B51"/>
    <mergeCell ref="B55:U56"/>
    <mergeCell ref="B52:C54"/>
    <mergeCell ref="B36:U36"/>
    <mergeCell ref="I38:J38"/>
    <mergeCell ref="K38:L38"/>
    <mergeCell ref="S38:U38"/>
    <mergeCell ref="B45:B46"/>
    <mergeCell ref="I43:J43"/>
    <mergeCell ref="K43:L43"/>
    <mergeCell ref="B44:U44"/>
    <mergeCell ref="F27:K27"/>
    <mergeCell ref="R24:S24"/>
    <mergeCell ref="T24:U24"/>
    <mergeCell ref="F26:K26"/>
    <mergeCell ref="L25:O25"/>
    <mergeCell ref="P25:Q25"/>
    <mergeCell ref="K42:L42"/>
    <mergeCell ref="I40:J40"/>
    <mergeCell ref="K15:L15"/>
    <mergeCell ref="P15:Q15"/>
    <mergeCell ref="S15:T15"/>
    <mergeCell ref="T26:U26"/>
    <mergeCell ref="T25:U25"/>
    <mergeCell ref="F24:K24"/>
    <mergeCell ref="R17:U17"/>
    <mergeCell ref="R18:U18"/>
    <mergeCell ref="L22:O23"/>
    <mergeCell ref="R25:S25"/>
    <mergeCell ref="M16:O16"/>
    <mergeCell ref="M17:O17"/>
    <mergeCell ref="P27:Q27"/>
    <mergeCell ref="P22:Q23"/>
    <mergeCell ref="P17:Q17"/>
    <mergeCell ref="M30:U30"/>
    <mergeCell ref="N29:O29"/>
    <mergeCell ref="T22:U23"/>
    <mergeCell ref="T27:U27"/>
    <mergeCell ref="L24:O24"/>
    <mergeCell ref="K40:L40"/>
    <mergeCell ref="C42:F42"/>
    <mergeCell ref="B29:D29"/>
    <mergeCell ref="K41:L41"/>
    <mergeCell ref="I41:J41"/>
    <mergeCell ref="K30:L30"/>
    <mergeCell ref="K29:L29"/>
    <mergeCell ref="G29:J29"/>
    <mergeCell ref="R11:U11"/>
    <mergeCell ref="N14:O14"/>
    <mergeCell ref="T14:U14"/>
    <mergeCell ref="B21:U21"/>
    <mergeCell ref="B30:D30"/>
    <mergeCell ref="K14:L14"/>
    <mergeCell ref="B17:D17"/>
    <mergeCell ref="M15:O15"/>
    <mergeCell ref="E29:F29"/>
    <mergeCell ref="L27:O27"/>
    <mergeCell ref="B11:E11"/>
    <mergeCell ref="G15:H15"/>
    <mergeCell ref="I15:J15"/>
    <mergeCell ref="B12:U13"/>
    <mergeCell ref="B16:D16"/>
    <mergeCell ref="P16:Q16"/>
    <mergeCell ref="R16:U16"/>
    <mergeCell ref="F11:M11"/>
    <mergeCell ref="B14:C14"/>
    <mergeCell ref="D14:J14"/>
    <mergeCell ref="D15:F15"/>
    <mergeCell ref="B77:U77"/>
    <mergeCell ref="O62:T62"/>
    <mergeCell ref="O61:T61"/>
    <mergeCell ref="B60:U60"/>
    <mergeCell ref="B15:C15"/>
    <mergeCell ref="S40:U40"/>
    <mergeCell ref="S41:U41"/>
    <mergeCell ref="I42:J42"/>
    <mergeCell ref="S35:U35"/>
    <mergeCell ref="S34:U34"/>
    <mergeCell ref="S33:U33"/>
    <mergeCell ref="S32:U32"/>
    <mergeCell ref="V31:AA31"/>
    <mergeCell ref="B31:R31"/>
    <mergeCell ref="S31:U31"/>
  </mergeCells>
  <dataValidations count="13">
    <dataValidation type="list" allowBlank="1" showInputMessage="1" showErrorMessage="1" sqref="S54 S49">
      <formula1>tinhtrang</formula1>
    </dataValidation>
    <dataValidation type="list" allowBlank="1" showInputMessage="1" showErrorMessage="1" sqref="D50:D51 R14 D45:D46">
      <formula1>thang</formula1>
    </dataValidation>
    <dataValidation type="list" allowBlank="1" showInputMessage="1" showErrorMessage="1" sqref="S38:U43 M16:M17">
      <formula1>TinhThanh</formula1>
    </dataValidation>
    <dataValidation type="list" allowBlank="1" showInputMessage="1" showErrorMessage="1" sqref="P24:Q27">
      <formula1>hedaotao</formula1>
    </dataValidation>
    <dataValidation type="list" showInputMessage="1" showErrorMessage="1" sqref="M14">
      <formula1>gioitinh</formula1>
    </dataValidation>
    <dataValidation type="list" allowBlank="1" showInputMessage="1" showErrorMessage="1" sqref="P14">
      <formula1>ngay</formula1>
    </dataValidation>
    <dataValidation showInputMessage="1" showErrorMessage="1" sqref="B27"/>
    <dataValidation type="list" allowBlank="1" showInputMessage="1" showErrorMessage="1" sqref="R24:S27">
      <formula1>XL</formula1>
    </dataValidation>
    <dataValidation type="list" allowBlank="1" showInputMessage="1" showErrorMessage="1" sqref="G29:J29">
      <formula1>EL</formula1>
    </dataValidation>
    <dataValidation type="list" allowBlank="1" showInputMessage="1" showErrorMessage="1" sqref="F45 F46 F50 F51">
      <formula1>NCT</formula1>
    </dataValidation>
    <dataValidation type="list" allowBlank="1" showInputMessage="1" showErrorMessage="1" sqref="F11:M11">
      <formula1>CD</formula1>
    </dataValidation>
    <dataValidation type="list" allowBlank="1" showInputMessage="1" showErrorMessage="1" sqref="T14:U14">
      <formula1>NS1</formula1>
    </dataValidation>
    <dataValidation type="list" allowBlank="1" showInputMessage="1" showErrorMessage="1" sqref="E30:J30">
      <formula1>TH1</formula1>
    </dataValidation>
  </dataValidations>
  <printOptions/>
  <pageMargins left="0.2755905511811024" right="0.2755905511811024" top="0.2755905511811024" bottom="0.3937007874015748" header="0.1968503937007874" footer="0.1968503937007874"/>
  <pageSetup fitToHeight="0"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du.nc</dc:creator>
  <cp:keywords/>
  <dc:description/>
  <cp:lastModifiedBy>DIEP AI</cp:lastModifiedBy>
  <cp:lastPrinted>2018-10-16T00:20:01Z</cp:lastPrinted>
  <dcterms:created xsi:type="dcterms:W3CDTF">2015-03-17T03:46:36Z</dcterms:created>
  <dcterms:modified xsi:type="dcterms:W3CDTF">2019-10-22T10:08:51Z</dcterms:modified>
  <cp:category/>
  <cp:version/>
  <cp:contentType/>
  <cp:contentStatus/>
</cp:coreProperties>
</file>